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50" windowHeight="11610" activeTab="3"/>
  </bookViews>
  <sheets>
    <sheet name="ист прил 1" sheetId="1" r:id="rId1"/>
    <sheet name="адм дох прил с изм" sheetId="2" r:id="rId2"/>
    <sheet name="доходы 2014 прил 4" sheetId="3" r:id="rId3"/>
    <sheet name="функ прил 6" sheetId="4" r:id="rId4"/>
    <sheet name="ведомственная" sheetId="5" r:id="rId5"/>
    <sheet name="МП прил 9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ate_" localSheetId="1">'[2]ожидаемое'!#REF!</definedName>
    <definedName name="_Date_" localSheetId="2">'[7]ожидаемое'!#REF!</definedName>
    <definedName name="_Date_" localSheetId="0">'[3]ожидаемое'!#REF!</definedName>
    <definedName name="_Date_" localSheetId="3">'[6]ожидаемое'!#REF!</definedName>
    <definedName name="_Date_">'[2]ожидаемое'!#REF!</definedName>
    <definedName name="_Otchet_Period_Source__AT_ObjectName" localSheetId="1">'[2]ожидаемое'!#REF!</definedName>
    <definedName name="_Otchet_Period_Source__AT_ObjectName" localSheetId="2">'[7]ожидаемое'!#REF!</definedName>
    <definedName name="_Otchet_Period_Source__AT_ObjectName" localSheetId="0">'[3]ожидаемое'!#REF!</definedName>
    <definedName name="_Otchet_Period_Source__AT_ObjectName" localSheetId="3">'[6]ожидаемое'!#REF!</definedName>
    <definedName name="_Otchet_Period_Source__AT_ObjectName">'[2]ожидаемое'!#REF!</definedName>
    <definedName name="_Period_" localSheetId="1">'[2]ожидаемое'!#REF!</definedName>
    <definedName name="_Period_" localSheetId="2">'[7]ожидаемое'!#REF!</definedName>
    <definedName name="_Period_" localSheetId="0">'[3]ожидаемое'!#REF!</definedName>
    <definedName name="_Period_" localSheetId="3">'[6]ожидаемое'!#REF!</definedName>
    <definedName name="_Period_">'[2]ожидаемое'!#REF!</definedName>
    <definedName name="_xlfn.BAHTTEXT" hidden="1">#NAME?</definedName>
    <definedName name="APPT" localSheetId="4">'ведомственная'!$A$19</definedName>
    <definedName name="bold_col_number" localSheetId="1">#REF!</definedName>
    <definedName name="bold_col_number" localSheetId="2">#REF!</definedName>
    <definedName name="bold_col_number" localSheetId="3">#REF!</definedName>
    <definedName name="bold_col_number">#REF!</definedName>
    <definedName name="Colspan" localSheetId="1">#REF!</definedName>
    <definedName name="Colspan" localSheetId="2">#REF!</definedName>
    <definedName name="Colspan" localSheetId="3">#REF!</definedName>
    <definedName name="Colspan">#REF!</definedName>
    <definedName name="FIO" localSheetId="4">'ведомственная'!$F$19</definedName>
    <definedName name="first_table_col" localSheetId="1">#REF!</definedName>
    <definedName name="first_table_col" localSheetId="2">#REF!</definedName>
    <definedName name="first_table_col" localSheetId="3">#REF!</definedName>
    <definedName name="first_table_col">#REF!</definedName>
    <definedName name="first_table_row1" localSheetId="1">#REF!</definedName>
    <definedName name="first_table_row1" localSheetId="2">#REF!</definedName>
    <definedName name="first_table_row1" localSheetId="3">#REF!</definedName>
    <definedName name="first_table_row1">#REF!</definedName>
    <definedName name="first_table_row2" localSheetId="1">#REF!</definedName>
    <definedName name="first_table_row2" localSheetId="2">#REF!</definedName>
    <definedName name="first_table_row2" localSheetId="3">#REF!</definedName>
    <definedName name="first_table_row2">#REF!</definedName>
    <definedName name="gyfg" localSheetId="1">#REF!</definedName>
    <definedName name="gyfg">#REF!</definedName>
    <definedName name="max_col_razn" localSheetId="1">#REF!</definedName>
    <definedName name="max_col_razn" localSheetId="2">#REF!</definedName>
    <definedName name="max_col_razn" localSheetId="3">#REF!</definedName>
    <definedName name="max_col_razn">#REF!</definedName>
    <definedName name="nc" localSheetId="1">#REF!</definedName>
    <definedName name="nc" localSheetId="2">#REF!</definedName>
    <definedName name="nc" localSheetId="3">#REF!</definedName>
    <definedName name="nc">#REF!</definedName>
    <definedName name="need_bold_rows" localSheetId="1">#REF!</definedName>
    <definedName name="need_bold_rows" localSheetId="2">#REF!</definedName>
    <definedName name="need_bold_rows" localSheetId="3">#REF!</definedName>
    <definedName name="need_bold_rows">#REF!</definedName>
    <definedName name="need_build_down" localSheetId="1">#REF!</definedName>
    <definedName name="need_build_down" localSheetId="2">#REF!</definedName>
    <definedName name="need_build_down" localSheetId="3">#REF!</definedName>
    <definedName name="need_build_down">#REF!</definedName>
    <definedName name="need_control_sum" localSheetId="1">#REF!</definedName>
    <definedName name="need_control_sum" localSheetId="2">#REF!</definedName>
    <definedName name="need_control_sum" localSheetId="3">#REF!</definedName>
    <definedName name="need_control_sum">#REF!</definedName>
    <definedName name="page_to_sheet_br" localSheetId="1">#REF!</definedName>
    <definedName name="page_to_sheet_br" localSheetId="2">#REF!</definedName>
    <definedName name="page_to_sheet_br" localSheetId="3">#REF!</definedName>
    <definedName name="page_to_sheet_br">#REF!</definedName>
    <definedName name="razn_down_rows" localSheetId="1">#REF!</definedName>
    <definedName name="razn_down_rows" localSheetId="2">#REF!</definedName>
    <definedName name="razn_down_rows" localSheetId="3">#REF!</definedName>
    <definedName name="razn_down_rows">#REF!</definedName>
    <definedName name="rows_to_delete" localSheetId="1">#REF!</definedName>
    <definedName name="rows_to_delete" localSheetId="2">#REF!</definedName>
    <definedName name="rows_to_delete" localSheetId="3">#REF!</definedName>
    <definedName name="rows_to_delete">#REF!</definedName>
    <definedName name="rows_to_last" localSheetId="1">#REF!</definedName>
    <definedName name="rows_to_last" localSheetId="2">#REF!</definedName>
    <definedName name="rows_to_last" localSheetId="3">#REF!</definedName>
    <definedName name="rows_to_last">#REF!</definedName>
    <definedName name="SIGN" localSheetId="4">'ведомственная'!$A$19:$H$20</definedName>
    <definedName name="Signature_in_razn" localSheetId="1">#REF!</definedName>
    <definedName name="Signature_in_razn" localSheetId="2">#REF!</definedName>
    <definedName name="Signature_in_razn" localSheetId="3">#REF!</definedName>
    <definedName name="Signature_in_razn">#REF!</definedName>
    <definedName name="доходы" localSheetId="1">#REF!</definedName>
    <definedName name="доходы">#REF!</definedName>
    <definedName name="_xlnm.Print_Titles" localSheetId="2">'доходы 2014 прил 4'!$9:$11</definedName>
    <definedName name="_xlnm.Print_Titles" localSheetId="0">'ист прил 1'!$9:$10</definedName>
    <definedName name="_xlnm.Print_Titles" localSheetId="3">'функ прил 6'!$8:$9</definedName>
    <definedName name="_xlnm.Print_Area" localSheetId="2">'доходы 2014 прил 4'!$A$1:$AB$81</definedName>
    <definedName name="_xlnm.Print_Area" localSheetId="0">'ист прил 1'!$A$1:$F$20</definedName>
  </definedNames>
  <calcPr fullCalcOnLoad="1"/>
</workbook>
</file>

<file path=xl/sharedStrings.xml><?xml version="1.0" encoding="utf-8"?>
<sst xmlns="http://schemas.openxmlformats.org/spreadsheetml/2006/main" count="1580" uniqueCount="379">
  <si>
    <t>(рублей)</t>
  </si>
  <si>
    <t>№ строки</t>
  </si>
  <si>
    <t>Код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</si>
  <si>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</si>
  <si>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</si>
  <si>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</si>
  <si>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</si>
  <si>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</si>
  <si>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</si>
  <si>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</si>
  <si>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</si>
  <si>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</si>
  <si>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</si>
  <si>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</si>
  <si>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</si>
  <si>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</si>
  <si>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 xml:space="preserve">Источники внутреннего финансирования дефицита </t>
  </si>
  <si>
    <t>бюджета сельсовета на 2014 год и плановый период 2015-2016 годов</t>
  </si>
  <si>
    <t>2014</t>
  </si>
  <si>
    <t>2015</t>
  </si>
  <si>
    <t>2016</t>
  </si>
  <si>
    <t>4</t>
  </si>
  <si>
    <t>5</t>
  </si>
  <si>
    <t>000</t>
  </si>
  <si>
    <t>1</t>
  </si>
  <si>
    <t>0000</t>
  </si>
  <si>
    <t>013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</si>
  <si>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</si>
  <si>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</si>
  <si>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Иные межбюджетные трансферты</t>
  </si>
  <si>
    <t>Прочие безвозмездные поступления в бюджеты поселений</t>
  </si>
  <si>
    <t>( рублей)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</si>
  <si>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</si>
  <si>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</si>
  <si>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</si>
  <si>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</si>
  <si>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</si>
  <si>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</si>
  <si>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</si>
  <si>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</si>
  <si>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</si>
  <si>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</si>
  <si>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Нациоальная оборона</t>
  </si>
  <si>
    <t>0200</t>
  </si>
  <si>
    <t>мобилизация вневойсковая подготовка</t>
  </si>
  <si>
    <t>0203</t>
  </si>
  <si>
    <t>Национальная безопасность и правоохранительная деятельность</t>
  </si>
  <si>
    <t>0300</t>
  </si>
  <si>
    <t>Предупреждение последствий и ликвидация последствий черезвычайных ситуаций и природного техногенного характера, гражданская оборона</t>
  </si>
  <si>
    <t>0309</t>
  </si>
  <si>
    <t>Жилищно-коммунальное хозяйство</t>
  </si>
  <si>
    <t>0500</t>
  </si>
  <si>
    <t>0503</t>
  </si>
  <si>
    <t>Культура, кинематография, средства массовой информации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</si>
  <si>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</si>
  <si>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</si>
  <si>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</si>
  <si>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</si>
  <si>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</si>
  <si>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</si>
  <si>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</si>
  <si>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</si>
  <si>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Сумма на  2014 год</t>
  </si>
  <si>
    <t>Сумма на 2015 год</t>
  </si>
  <si>
    <t>Сумма на 2016 год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</si>
  <si>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</si>
  <si>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</si>
  <si>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</si>
  <si>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</si>
  <si>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</si>
  <si>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</si>
  <si>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</si>
  <si>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</si>
  <si>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</si>
  <si>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Перечень главных администраторов доходов на 2014 год и плановый период 2015-2016 гг</t>
  </si>
  <si>
    <t>№ п/п</t>
  </si>
  <si>
    <t>Код   администратора</t>
  </si>
  <si>
    <t>Код  по КБК</t>
  </si>
  <si>
    <t xml:space="preserve"> Наименование показателя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</si>
  <si>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</si>
  <si>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</si>
  <si>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1 11 09045 10 0000 120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</si>
  <si>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</t>
  </si>
  <si>
    <t>1 13 02065 10 0000 130</t>
  </si>
  <si>
    <t xml:space="preserve">Доходы, поступающие в порядке возмещения расходов, понесенных в связи с эксплуатацией имущества поселений </t>
  </si>
  <si>
    <t>1 14 02053 10 0000 410</t>
  </si>
  <si>
    <t>Доходы от реализации  имущества, находящегося в собственности поселений 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указанному имуществу</t>
  </si>
  <si>
    <t>1 17 05050 10 0000 180</t>
  </si>
  <si>
    <t>Прочие неналоговые доходы бюджетов поселений</t>
  </si>
  <si>
    <t>2 02 01001 10 0000 151</t>
  </si>
  <si>
    <t>2 02 01003 10 0000 151</t>
  </si>
  <si>
    <t>2 02 03015 10 0000 151</t>
  </si>
  <si>
    <t>Субвенции на осуществление полномочий по первичному воинскому учету на территориях где отсутствуют военные комиссариаты</t>
  </si>
  <si>
    <t xml:space="preserve">2 02 04999 10 0000 151 </t>
  </si>
  <si>
    <t>Прочие межбюджетные трансферты, передаваемые бюджетам поселений</t>
  </si>
  <si>
    <t>Комитет по управлению муниципальным имуществом  Манского района  ИНН 2424005084 / КПП 242401001</t>
  </si>
  <si>
    <t>1 11 05013 10 0000 120</t>
  </si>
  <si>
    <t>1 14 06013 10 0000 430</t>
  </si>
  <si>
    <t>1 17 01050 10 0000 180</t>
  </si>
  <si>
    <t>Невыясненные поступления, зачисляемые в бюджеты поселений</t>
  </si>
  <si>
    <t>Приложение 9</t>
  </si>
  <si>
    <t xml:space="preserve">                         Перечень муниципальных программ за счет средств бюджета сельсовета </t>
  </si>
  <si>
    <t>№п/п</t>
  </si>
  <si>
    <t>Название муниципальной программы</t>
  </si>
  <si>
    <t>Благоустройство населенных пунктов сельсовета</t>
  </si>
  <si>
    <t>руб.</t>
  </si>
  <si>
    <t>КВСР</t>
  </si>
  <si>
    <t>КФСР</t>
  </si>
  <si>
    <t>КЦСР</t>
  </si>
  <si>
    <t>КВР</t>
  </si>
  <si>
    <t>Наименование КЦСР</t>
  </si>
  <si>
    <t/>
  </si>
  <si>
    <t>9990013</t>
  </si>
  <si>
    <t>Глава муниципального образования в рамках непрограммных мероприятий</t>
  </si>
  <si>
    <t>121</t>
  </si>
  <si>
    <t>0110015</t>
  </si>
  <si>
    <t>244</t>
  </si>
  <si>
    <t>0120015</t>
  </si>
  <si>
    <t>9996731</t>
  </si>
  <si>
    <t>Передача полномочий по муниципальному земельному контролю в рамках непрограммных мероприятий</t>
  </si>
  <si>
    <t>540</t>
  </si>
  <si>
    <t>9996732</t>
  </si>
  <si>
    <t>9996736</t>
  </si>
  <si>
    <t>9997514</t>
  </si>
  <si>
    <t>Мобилизационная и вневойсковая подготовка</t>
  </si>
  <si>
    <t>9995118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</si>
  <si>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</si>
  <si>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</si>
  <si>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0236723</t>
  </si>
  <si>
    <t>0216721</t>
  </si>
  <si>
    <t>9996740</t>
  </si>
  <si>
    <t>Организация и содержание мест захоранения в рамках непрограммных мероприятий</t>
  </si>
  <si>
    <t>9996735</t>
  </si>
  <si>
    <t>611</t>
  </si>
  <si>
    <t>9996734</t>
  </si>
  <si>
    <t>Расходы на передачу полномочий по осуществлению части переданных полномочий в области библиотечного обслуживания в рамках непрограммных мероприятий</t>
  </si>
  <si>
    <t>9996743</t>
  </si>
  <si>
    <t>312</t>
  </si>
  <si>
    <t>Распределение расходов бюджета сельсовета по разделам и 
подразделам классификации расходов 
на 2014 год и плановый период 2015-2016 годов</t>
  </si>
  <si>
    <r>
      <t> </t>
    </r>
    <r>
      <rPr>
        <b/>
        <sz val="12"/>
        <rFont val="Times New Roman"/>
        <family val="1"/>
      </rPr>
      <t>Администрация Каменского сельсовета ИНН 2424001026 / КПП 242401001</t>
    </r>
  </si>
  <si>
    <t>041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</si>
  <si>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</si>
  <si>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</si>
  <si>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   от    продажи    земельных    участков, государственная  собственность  на   которые   не  разграничена и  которые  расположены  в  границах поселений</t>
  </si>
  <si>
    <t>Администрация Каменского сельсовета</t>
  </si>
  <si>
    <t>0111</t>
  </si>
  <si>
    <t>Резервные фонды</t>
  </si>
  <si>
    <t>Управление муниципальным имуществом Каменского сельсовета</t>
  </si>
  <si>
    <t>Содействие развитию культуры Каменского сельсовета</t>
  </si>
  <si>
    <t>Зашщита населения и территории Каменского сельсовета от чрезвычайных ситуаций природного и техногенного характера</t>
  </si>
  <si>
    <t>Наименование КФСР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</si>
  <si>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</si>
  <si>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"Обеспечение реализации муниципальной программы и прочие мероприятия" муниципальной прграммы "Управление муниципальным имуществом Каменского сельсовета"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</si>
  <si>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</si>
  <si>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0406738</t>
  </si>
  <si>
    <t>Расходы на содержания уличного освещения в рамках подпрограммы "Энергосбережение и повышение энергетической эффективности в Каменском сельсовете" муниципальной программы "Благоустройство территорий Каменского сельсовета"</t>
  </si>
  <si>
    <t>0226722</t>
  </si>
  <si>
    <t>Прочие расходы по благоустройству в рамках подпрограммы "Охрана окружающей среды Каменского сельсовета" муниципальной программы " Благоустройство территорий Каменского сельсовета"</t>
  </si>
  <si>
    <t>Предоставление субсидий бюджетным учреждениям - домам культуры - на выполнение муниципального задания в рамках подпрограммы "Поддержка искусства и народного творчества" муниципальной программы "Содействие развитию культуры Каменского сельсовета"</t>
  </si>
  <si>
    <t>0326741</t>
  </si>
  <si>
    <t>Обеспечение деятельности подведомственных учреждений в рамках подпрограммы "Обеспечение условий реализации программы и прочие мероприятия" муниципальной программы "Содействие развитию культуры Каменского сельсовета"</t>
  </si>
  <si>
    <t>Доплаты к пенсиям муниципальных служащих в рамках непрограммных мероприятий</t>
  </si>
  <si>
    <t>Проведения выборов главы муниципального образования в рамках непрограммных мероприятий</t>
  </si>
  <si>
    <t>9996737</t>
  </si>
  <si>
    <t>Резервные фонды местных администраций в рамках непрограммных мероприятий</t>
  </si>
  <si>
    <t>Наименование КВСР</t>
  </si>
  <si>
    <t>Наименование КВР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</si>
  <si>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</si>
  <si>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</si>
  <si>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</si>
  <si>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пенсии, социальные доплаты к пенсиям</t>
  </si>
  <si>
    <t>Ведомственная структура расходов бюджета Каменского сельсовета на 2014 год</t>
  </si>
  <si>
    <t>Приложение № 6</t>
  </si>
  <si>
    <t>Приложение № 7</t>
  </si>
  <si>
    <t>1 16 51040 02 0000 140</t>
  </si>
  <si>
    <t>2 07 05010 10 0000 180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</si>
  <si>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
</t>
  </si>
  <si>
    <t>2 07 05030 10 0000 180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</si>
  <si>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
</t>
  </si>
  <si>
    <t>2 08 05000 10 0000 180</t>
  </si>
  <si>
    <t>Ассигнования 2014  год</t>
  </si>
  <si>
    <t>9990000</t>
  </si>
  <si>
    <t>.</t>
  </si>
  <si>
    <t>0100000</t>
  </si>
  <si>
    <t>Муниципальная программа "Управление муниципальным имуществом Каменского сельсовета"</t>
  </si>
  <si>
    <t>0110000</t>
  </si>
  <si>
    <t>Подпограмма "Содержание объектов муниципальной собственности"</t>
  </si>
  <si>
    <t>0120000</t>
  </si>
  <si>
    <t>Подпрограмма "Обеспечение реализации муниципальной программы и прочие мероприятия"</t>
  </si>
  <si>
    <t>122</t>
  </si>
  <si>
    <t>Иные выплаты персоналу государственных (муниципальных) органов, за исключением фонда оплаты труда</t>
  </si>
  <si>
    <t xml:space="preserve">Расходы на передачу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в </t>
  </si>
  <si>
    <t>0400000</t>
  </si>
  <si>
    <t>Муниципальная программа "Защита населения и территории Каменского сельсовета от чрезвычайных ситуаций природного и техногенного характера"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</si>
  <si>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</t>
  </si>
  <si>
    <t>0310</t>
  </si>
  <si>
    <t>Обеспечение пожарной безопасности</t>
  </si>
  <si>
    <t>0406744</t>
  </si>
  <si>
    <t>Обеспечение полномочий по первичным мерам пожарной безопасности</t>
  </si>
  <si>
    <t>0200000</t>
  </si>
  <si>
    <t>Муниципальная программа " Благоустройство территорий Каменского сельсовета"</t>
  </si>
  <si>
    <t>0230000</t>
  </si>
  <si>
    <t>Подпрограмма "Содержание и ремонт улично-дорожной сети на территории Каменского сельсовета"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</si>
  <si>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 на территории Каменского сель</t>
  </si>
  <si>
    <t>9996745</t>
  </si>
  <si>
    <t>Расходы на погашение кредиторской задолженности в рамках непрограммных мероприятий</t>
  </si>
  <si>
    <t>0210000</t>
  </si>
  <si>
    <t>Подпрограмма "Энергосбережение и повышение энергетической эффективности в Каменском сельсовете"</t>
  </si>
  <si>
    <t>0220000</t>
  </si>
  <si>
    <t>Подпрограмма "Охрана окружающей среды Каменского сельсовета"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</si>
  <si>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</t>
  </si>
  <si>
    <t>0300000</t>
  </si>
  <si>
    <t>Муниципальная программа "Содействие развитию культуры Каменского сельсовета"</t>
  </si>
  <si>
    <t>0310000</t>
  </si>
  <si>
    <t>Подпрограмма "Поддержка искусства и народного творчества"</t>
  </si>
  <si>
    <t>0310168</t>
  </si>
  <si>
    <t>0320000</t>
  </si>
  <si>
    <t>Подпрограмма "Обеспечение условий реализации программы и прочие мероприятия"</t>
  </si>
  <si>
    <t>Итого</t>
  </si>
  <si>
    <t>к решению "О внесении изменений и дополнений в Решение Каменского с ельского Совета депутатов Манского района Красноярского края от 30.12.2013 г. № 32 "О бюджете Каменского сельсовета на 2014 год и плановый период  2015-2016 годов" от 31.01.2014 г. № 3</t>
  </si>
  <si>
    <t>Приложение № 2</t>
  </si>
  <si>
    <t>Приложение № 1</t>
  </si>
  <si>
    <t>к решению "О внесении изменений и дополнений в Решение Каменского с ельского Совета депутатов Манского района Красноярского края от 30.12.2013 г. № 32 "О бюджете Каменского сельсовета на 2014 год и плановый период  2015-2016 годов" от 23.06.2014 г. № 8</t>
  </si>
  <si>
    <t>041 01 00 00 00 00 0000 000</t>
  </si>
  <si>
    <t>041 01 05 00 00 00 0000 000</t>
  </si>
  <si>
    <t>041 01 05 00 00 00 0000 500</t>
  </si>
  <si>
    <t>041 01 05 02 00 00 0000 500</t>
  </si>
  <si>
    <t>041 01 05 02 01 00 0000 510</t>
  </si>
  <si>
    <t>041 01 05 02 01 10 0000 510</t>
  </si>
  <si>
    <t>041 01 05 00 00 00 0000 600</t>
  </si>
  <si>
    <t>041 01 05 02 00 00 0000 600</t>
  </si>
  <si>
    <t>041 01 05 02 01 00 0000 610</t>
  </si>
  <si>
    <t>041 01 05 02 01 10 0000 610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</si>
  <si>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</si>
  <si>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</si>
  <si>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Приложение № 4</t>
  </si>
  <si>
    <t xml:space="preserve">Доходы  бюджета  сельсовета на 2014 год </t>
  </si>
  <si>
    <t>/в рублях/</t>
  </si>
  <si>
    <t>(тыс. рублей)</t>
  </si>
  <si>
    <t>Код бюджетной классификации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</si>
  <si>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 доходов</t>
  </si>
  <si>
    <t>Фактически исполнено                     за 2007г             в тыс.руб.</t>
  </si>
  <si>
    <t>Фактически исполнено                     за 2008г              в тыс.руб</t>
  </si>
  <si>
    <t>Фактически исполнено                     за 10 месяцев 2009г                  в тыс.руб.</t>
  </si>
  <si>
    <t>Ожидаемое испонение                   за 2009г                 в тыс.руб.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</si>
  <si>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</si>
  <si>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</si>
  <si>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</si>
  <si>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</si>
  <si>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</si>
  <si>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</si>
  <si>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</si>
  <si>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 xml:space="preserve">Код классификации операций сектора государственного управления, относящихся к доходам бюджетов </t>
  </si>
  <si>
    <t>6</t>
  </si>
  <si>
    <t>7</t>
  </si>
  <si>
    <t>8</t>
  </si>
  <si>
    <t>9</t>
  </si>
  <si>
    <t>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</si>
  <si>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</si>
  <si>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</si>
  <si>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</si>
  <si>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</si>
  <si>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</si>
  <si>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</si>
  <si>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</si>
  <si>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</si>
  <si>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</si>
  <si>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022</t>
  </si>
  <si>
    <t>налог на доходы физических лиц с доходов, облагаемых по налоговой ставке , установленной пуектом 1 ст.224 НК РФ , и полученных физическими лицами, зарегистрированными в качестве индивидуальных предпринимателей, частных нотариусов и других лиц, занимающихс</t>
  </si>
  <si>
    <t>030</t>
  </si>
  <si>
    <t>налог на доходы физических лиц с доходов ,полученных физическими лицами не являющимися налоговыми резидентами РФ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</si>
  <si>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</si>
  <si>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</si>
  <si>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</si>
  <si>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</si>
  <si>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фиксированых авансовых платежей с доходов, полученных физическими лицами, являющихся иностранными  гражданнами,  осуществляющими трудовую деятельность по найму у физических лиц  на основании патента в соответствии со статьей 227.1 НК РФ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</si>
  <si>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</si>
  <si>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</si>
  <si>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</si>
  <si>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</si>
  <si>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</si>
  <si>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 уплаты акцизов на дизельное топливо,подлежащие распределению между бюджетами субъектов Росийской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</si>
  <si>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</si>
  <si>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</si>
  <si>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250</t>
  </si>
  <si>
    <t>Доходы от уплаты акцизов на автомобильный бензин ,производимый на территории  Российской Федерации,подлежащие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</t>
  </si>
  <si>
    <t>260</t>
  </si>
  <si>
    <t xml:space="preserve">Доходы от уплаты акцизов на прямогонный бензин ,производимый на территории  Российской Федерации,подлежащие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</t>
  </si>
  <si>
    <t>05</t>
  </si>
  <si>
    <t>НАЛОГИ НА СОВОКУПНЫЙ ДОХОД</t>
  </si>
  <si>
    <t xml:space="preserve">Единый сельскохозяйственный налог </t>
  </si>
  <si>
    <t>Единый сельскохозяйственный налог (за налоговые периоды, истекшие до 1 января 2011 года)</t>
  </si>
  <si>
    <t>06</t>
  </si>
  <si>
    <t>НАЛОГИ НА ИМУЩЕСТВО</t>
  </si>
  <si>
    <t xml:space="preserve">Налог на имущество физических лиц </t>
  </si>
  <si>
    <t>10</t>
  </si>
  <si>
    <t>Налог на имущество физических лиц ,взимаемый по ставкам ,применяемым к объектам налогообложения ,расположенным в границах поселений</t>
  </si>
  <si>
    <t>Земельный налог</t>
  </si>
  <si>
    <t>Земельный налог, взимаемый по ставкам, установленным в соответствии  с подпунктом 1 пункта 1 ст.394 НКРФ</t>
  </si>
  <si>
    <t xml:space="preserve">Земельный налог, взимаемый по ставкам, установленным в соответствии  с подпунктом 1 пункта 1 ст.394НКРФ и применяемым к объектам налогообложения , расположенным  в границах  поселений </t>
  </si>
  <si>
    <t>Земельный налог, взымаемый по ставкам, установленным в соответствии  с подпунктом2 пункта 1 ст.394 НК РФ</t>
  </si>
  <si>
    <t>023</t>
  </si>
  <si>
    <t>Земельный налог, взымаемый по ставкам, установленным в соответствии  с подпунктом2 пункта 1 ст.394 НК РФ  и применяемым к объектам налогообложения,расположенным в границах межселенных территорий</t>
  </si>
  <si>
    <t>08</t>
  </si>
  <si>
    <t>ГОСУДАРСТВЕННАЯ ПОШЛИНА</t>
  </si>
  <si>
    <t>04</t>
  </si>
  <si>
    <t>Государственная пошлина засовершение нотариальных действий (за исключением действий, совершаемых консульскими учреждениями РФ)</t>
  </si>
  <si>
    <t xml:space="preserve">Государственная пошлина 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РФ на совершение  нотариальных действий 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</si>
  <si>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</si>
  <si>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</si>
  <si>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</si>
  <si>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</si>
  <si>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</si>
  <si>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</si>
  <si>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09</t>
  </si>
  <si>
    <t xml:space="preserve">Прочие доходы от использования имущества и прав 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</si>
  <si>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</si>
  <si>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045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</si>
  <si>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</t>
  </si>
  <si>
    <t>16</t>
  </si>
  <si>
    <t>Штрафы,санкции,возмещение ущерба</t>
  </si>
  <si>
    <t>51</t>
  </si>
  <si>
    <t>Денежные взыскания (штрафы),установленные законами субъектов Российской Федерации за несолюдение муниципальных правовых актов</t>
  </si>
  <si>
    <t>Денежные взыскания (штрафы),установленные законами субъектов Российской Федерации за несолюдение муниципальных правовых актов,зачисляемые в бюджеты поселений.</t>
  </si>
  <si>
    <t>13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</si>
  <si>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</si>
  <si>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</si>
  <si>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</si>
  <si>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060</t>
  </si>
  <si>
    <t xml:space="preserve">Доходы поступающие в порядке возмещения расходов понесенных в связи с эксплуатацией имущества </t>
  </si>
  <si>
    <t>065</t>
  </si>
  <si>
    <t>Доходы поступающие в порядке возмещения расходов понесенных в связи с эксплуатацией имущества поселений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</si>
  <si>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</si>
  <si>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</si>
  <si>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</si>
  <si>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</si>
  <si>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разгроничена</t>
  </si>
  <si>
    <t>Доходы от продажи земельных участков, государственная собственность на которые не разгроничена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</si>
  <si>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</si>
  <si>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</si>
  <si>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</si>
  <si>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</si>
  <si>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</si>
  <si>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</si>
  <si>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003</t>
  </si>
  <si>
    <t>Дотации бюджетам  на поддержку мер по обеспечению сбалансированности бюджетов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</si>
  <si>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</si>
  <si>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015</t>
  </si>
  <si>
    <t xml:space="preserve">Субвенции бюджетам  на осуществление первичного воинского учета на территориях, где отсутствуют военные комиссариаты  </t>
  </si>
  <si>
    <t>014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</si>
  <si>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</si>
  <si>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</si>
  <si>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033</t>
  </si>
  <si>
    <t>ИНЫЕ МЕЖБЮДЖЕТНЫЕ ТРАНСФЕРТЫ</t>
  </si>
  <si>
    <t>999</t>
  </si>
  <si>
    <t>Прочие межбюджетные трансферты, передаваемые бюджетам</t>
  </si>
  <si>
    <t>07</t>
  </si>
  <si>
    <t>180</t>
  </si>
  <si>
    <t>ПРОЧИЕ БЕЗВОЗМЕЗДНЫЕ ПОСТУПЛЕНИЯ</t>
  </si>
  <si>
    <t>040,</t>
  </si>
  <si>
    <t>ДОХОДЫ ОТ ПРЕДПРИНИМАТЕЛЬСКОЙ И ИНОЙ ПРИНОСЯЩЕЙ ДОХОД  ДЕЯТЕЛЬНОСТИ</t>
  </si>
  <si>
    <t>ВСЕГО ДОХОДОВ</t>
  </si>
  <si>
    <t xml:space="preserve"> </t>
  </si>
  <si>
    <t xml:space="preserve">Решение № 32 от 30.12.2013 года   </t>
  </si>
  <si>
    <t>2014 год</t>
  </si>
  <si>
    <t xml:space="preserve">Изменения (+;-)   </t>
  </si>
  <si>
    <t xml:space="preserve">Решение № 8 от 23.06.2014 года  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</si>
  <si>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</si>
  <si>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19</t>
  </si>
  <si>
    <t>852</t>
  </si>
  <si>
    <t>Уплата прочих налогов, сборов и иных платежей</t>
  </si>
  <si>
    <t>0502</t>
  </si>
  <si>
    <t>Коммунальное хозяйство</t>
  </si>
  <si>
    <t>0217502</t>
  </si>
  <si>
    <t>Расходы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"Энергосбережение и повышение энергетической эффективности в Каменс</t>
  </si>
  <si>
    <t>0311021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</si>
  <si>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 за счет средств краевого бюджета в рамках подпрограммы "Поддер</t>
  </si>
  <si>
    <t>0316746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</si>
  <si>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 за счет средств местного бюджета в рамках подпрограммы "Поддер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</si>
</sst>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;[Red]#,##0"/>
    <numFmt numFmtId="171" formatCode="#,##0.0;[Red]#,##0.0"/>
    <numFmt numFmtId="172" formatCode="#,##0.00;[Red]#,##0.00"/>
    <numFmt numFmtId="173" formatCode="#,##0.00;\-#,##0.00;\ "/>
    <numFmt numFmtId="174" formatCode="#,##0_ ;[Red]\-#,##0\ "/>
    <numFmt numFmtId="175" formatCode="#,##0.00_ ;[Red]\-#,##0.00\ "/>
    <numFmt numFmtId="176" formatCode="#,##0.0_ ;[Red]\-#,##0.0\ "/>
    <numFmt numFmtId="177" formatCode="#,##0.00_р_."/>
    <numFmt numFmtId="178" formatCode="#,##0.000"/>
    <numFmt numFmtId="179" formatCode="#,##0.0000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0.00000000"/>
    <numFmt numFmtId="186" formatCode="0.0000000"/>
    <numFmt numFmtId="187" formatCode="#,##0.00;\ \-#,##0.00;\ ;"/>
    <numFmt numFmtId="188" formatCode="0.000000E+00;\ഀ"/>
    <numFmt numFmtId="189" formatCode="#,###,###,###"/>
    <numFmt numFmtId="190" formatCode="#,##0.0_р_."/>
    <numFmt numFmtId="191" formatCode="0.0%"/>
    <numFmt numFmtId="192" formatCode="#,##0_р_."/>
    <numFmt numFmtId="193" formatCode="#,##0.000_ ;[Red]\-#,##0.000\ "/>
    <numFmt numFmtId="194" formatCode="#,##0.0000_ ;[Red]\-#,##0.0000\ "/>
    <numFmt numFmtId="195" formatCode="#,##0.00000_ ;[Red]\-#,##0.00000\ "/>
    <numFmt numFmtId="196" formatCode="#,##0_ ;\-#,##0\ "/>
    <numFmt numFmtId="197" formatCode="_-* #,##0.0_р_._-;\-* #,##0.0_р_._-;_-* &quot;-&quot;??_р_._-;_-@_-"/>
    <numFmt numFmtId="198" formatCode="#,##0&quot; &quot;;\-#,##0&quot; &quot;"/>
    <numFmt numFmtId="199" formatCode="#,##0&quot; &quot;;[Red]\-#,##0&quot; &quot;"/>
    <numFmt numFmtId="200" formatCode="#,##0.00&quot; &quot;;\-#,##0.00&quot; &quot;"/>
    <numFmt numFmtId="201" formatCode="#,##0.00&quot; &quot;;[Red]\-#,##0.00&quot; &quot;"/>
    <numFmt numFmtId="202" formatCode="_-* #,##0&quot; &quot;_-;\-* #,##0&quot; &quot;_-;_-* &quot;-&quot;&quot; &quot;_-;_-@_-"/>
    <numFmt numFmtId="203" formatCode="_-* #,##0_ _-;\-* #,##0_ _-;_-* &quot;-&quot;_ _-;_-@_-"/>
    <numFmt numFmtId="204" formatCode="_-* #,##0.00&quot; &quot;_-;\-* #,##0.00&quot; &quot;_-;_-* &quot;-&quot;??&quot; &quot;_-;_-@_-"/>
    <numFmt numFmtId="205" formatCode="_-* #,##0.00_ _-;\-* #,##0.00_ _-;_-* &quot;-&quot;??_ _-;_-@_-"/>
    <numFmt numFmtId="206" formatCode="&quot;€&quot;#,##0;\-&quot;€&quot;#,##0"/>
    <numFmt numFmtId="207" formatCode="&quot;€&quot;#,##0;[Red]\-&quot;€&quot;#,##0"/>
    <numFmt numFmtId="208" formatCode="&quot;€&quot;#,##0.00;\-&quot;€&quot;#,##0.00"/>
    <numFmt numFmtId="209" formatCode="&quot;€&quot;#,##0.00;[Red]\-&quot;€&quot;#,##0.00"/>
    <numFmt numFmtId="210" formatCode="_-&quot;€&quot;* #,##0_-;\-&quot;€&quot;* #,##0_-;_-&quot;€&quot;* &quot;-&quot;_-;_-@_-"/>
    <numFmt numFmtId="211" formatCode="_-* #,##0_-;\-* #,##0_-;_-* &quot;-&quot;_-;_-@_-"/>
    <numFmt numFmtId="212" formatCode="_-&quot;€&quot;* #,##0.00_-;\-&quot;€&quot;* #,##0.00_-;_-&quot;€&quot;* &quot;-&quot;??_-;_-@_-"/>
    <numFmt numFmtId="213" formatCode="_-* #,##0.00_-;\-* #,##0.00_-;_-* &quot;-&quot;??_-;_-@_-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000000"/>
    <numFmt numFmtId="223" formatCode="[$-FC19]d\ mmmm\ yyyy\ &quot;г.&quot;"/>
    <numFmt numFmtId="224" formatCode="#,##0.00&quot;р.&quot;"/>
    <numFmt numFmtId="225" formatCode="#,##0.00000"/>
    <numFmt numFmtId="226" formatCode="d/m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sz val="10"/>
      <color indexed="12"/>
      <name val="Times New Roman"/>
      <family val="1"/>
    </font>
    <font>
      <sz val="16"/>
      <name val="Times New Roman"/>
      <family val="1"/>
    </font>
    <font>
      <b/>
      <sz val="8"/>
      <name val="Arial Narrow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MS Sans Serif"/>
      <family val="2"/>
    </font>
    <font>
      <sz val="8.5"/>
      <name val="MS Sans Serif"/>
      <family val="2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2" fillId="0" borderId="0" xfId="58" applyFont="1" applyFill="1" applyAlignment="1">
      <alignment horizontal="center" vertical="top" wrapText="1"/>
      <protection/>
    </xf>
    <xf numFmtId="0" fontId="14" fillId="0" borderId="0" xfId="57">
      <alignment/>
      <protection/>
    </xf>
    <xf numFmtId="0" fontId="23" fillId="0" borderId="0" xfId="57" applyFont="1">
      <alignment/>
      <protection/>
    </xf>
    <xf numFmtId="0" fontId="15" fillId="0" borderId="0" xfId="62" applyAlignment="1">
      <alignment horizontal="right"/>
      <protection/>
    </xf>
    <xf numFmtId="0" fontId="14" fillId="0" borderId="0" xfId="62" applyFont="1">
      <alignment/>
      <protection/>
    </xf>
    <xf numFmtId="169" fontId="24" fillId="0" borderId="0" xfId="61" applyNumberFormat="1" applyFont="1" applyFill="1" applyAlignment="1">
      <alignment/>
      <protection/>
    </xf>
    <xf numFmtId="0" fontId="24" fillId="0" borderId="0" xfId="62" applyFont="1">
      <alignment/>
      <protection/>
    </xf>
    <xf numFmtId="0" fontId="26" fillId="0" borderId="0" xfId="57" applyFont="1" applyFill="1" applyAlignment="1">
      <alignment horizontal="right"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 applyAlignment="1">
      <alignment horizontal="right"/>
      <protection/>
    </xf>
    <xf numFmtId="0" fontId="22" fillId="0" borderId="0" xfId="58" applyFont="1" applyFill="1" applyAlignment="1">
      <alignment horizontal="center" vertical="top" wrapText="1" shrinkToFit="1"/>
      <protection/>
    </xf>
    <xf numFmtId="49" fontId="27" fillId="0" borderId="0" xfId="58" applyNumberFormat="1" applyFont="1" applyFill="1" applyBorder="1" applyAlignment="1">
      <alignment horizontal="center" wrapText="1" shrinkToFit="1"/>
      <protection/>
    </xf>
    <xf numFmtId="169" fontId="24" fillId="0" borderId="0" xfId="58" applyNumberFormat="1" applyFont="1" applyFill="1" applyBorder="1" applyAlignment="1">
      <alignment horizontal="right" wrapText="1" shrinkToFit="1"/>
      <protection/>
    </xf>
    <xf numFmtId="0" fontId="29" fillId="0" borderId="10" xfId="58" applyFont="1" applyFill="1" applyBorder="1" applyAlignment="1">
      <alignment horizontal="center" vertical="center" wrapText="1" shrinkToFit="1"/>
      <protection/>
    </xf>
    <xf numFmtId="49" fontId="29" fillId="0" borderId="11" xfId="58" applyNumberFormat="1" applyFont="1" applyFill="1" applyBorder="1" applyAlignment="1">
      <alignment horizontal="center" vertical="center" wrapText="1" shrinkToFit="1"/>
      <protection/>
    </xf>
    <xf numFmtId="49" fontId="29" fillId="0" borderId="12" xfId="58" applyNumberFormat="1" applyFont="1" applyFill="1" applyBorder="1" applyAlignment="1">
      <alignment horizontal="center" vertical="center" wrapText="1" shrinkToFit="1"/>
      <protection/>
    </xf>
    <xf numFmtId="0" fontId="29" fillId="0" borderId="13" xfId="58" applyFont="1" applyFill="1" applyBorder="1" applyAlignment="1">
      <alignment horizontal="center" vertical="top" wrapText="1" shrinkToFit="1"/>
      <protection/>
    </xf>
    <xf numFmtId="49" fontId="29" fillId="0" borderId="14" xfId="58" applyNumberFormat="1" applyFont="1" applyFill="1" applyBorder="1" applyAlignment="1">
      <alignment horizontal="center" wrapText="1" shrinkToFit="1"/>
      <protection/>
    </xf>
    <xf numFmtId="3" fontId="29" fillId="0" borderId="15" xfId="58" applyNumberFormat="1" applyFont="1" applyFill="1" applyBorder="1" applyAlignment="1">
      <alignment horizontal="center" wrapText="1" shrinkToFit="1"/>
      <protection/>
    </xf>
    <xf numFmtId="0" fontId="30" fillId="0" borderId="0" xfId="57" applyFont="1">
      <alignment/>
      <protection/>
    </xf>
    <xf numFmtId="0" fontId="27" fillId="0" borderId="16" xfId="58" applyFont="1" applyFill="1" applyBorder="1" applyAlignment="1">
      <alignment horizontal="center" vertical="top" wrapText="1" shrinkToFit="1"/>
      <protection/>
    </xf>
    <xf numFmtId="49" fontId="27" fillId="0" borderId="17" xfId="58" applyNumberFormat="1" applyFont="1" applyFill="1" applyBorder="1" applyAlignment="1">
      <alignment vertical="top" wrapText="1" shrinkToFit="1"/>
      <protection/>
    </xf>
    <xf numFmtId="4" fontId="27" fillId="0" borderId="18" xfId="58" applyNumberFormat="1" applyFont="1" applyFill="1" applyBorder="1" applyAlignment="1">
      <alignment vertical="top" wrapText="1"/>
      <protection/>
    </xf>
    <xf numFmtId="0" fontId="27" fillId="0" borderId="19" xfId="58" applyFont="1" applyFill="1" applyBorder="1" applyAlignment="1">
      <alignment horizontal="center" vertical="top" wrapText="1" shrinkToFit="1"/>
      <protection/>
    </xf>
    <xf numFmtId="0" fontId="27" fillId="0" borderId="20" xfId="58" applyFont="1" applyFill="1" applyBorder="1" applyAlignment="1">
      <alignment vertical="top" wrapText="1" shrinkToFit="1"/>
      <protection/>
    </xf>
    <xf numFmtId="4" fontId="27" fillId="0" borderId="21" xfId="58" applyNumberFormat="1" applyFont="1" applyFill="1" applyBorder="1" applyAlignment="1">
      <alignment vertical="top" wrapText="1"/>
      <protection/>
    </xf>
    <xf numFmtId="0" fontId="28" fillId="0" borderId="19" xfId="58" applyFont="1" applyFill="1" applyBorder="1" applyAlignment="1">
      <alignment horizontal="center" vertical="top" wrapText="1" shrinkToFit="1"/>
      <protection/>
    </xf>
    <xf numFmtId="0" fontId="28" fillId="0" borderId="20" xfId="58" applyFont="1" applyFill="1" applyBorder="1" applyAlignment="1">
      <alignment vertical="top" wrapText="1" shrinkToFit="1"/>
      <protection/>
    </xf>
    <xf numFmtId="4" fontId="28" fillId="0" borderId="21" xfId="58" applyNumberFormat="1" applyFont="1" applyFill="1" applyBorder="1" applyAlignment="1">
      <alignment vertical="top" wrapText="1"/>
      <protection/>
    </xf>
    <xf numFmtId="0" fontId="28" fillId="0" borderId="13" xfId="58" applyFont="1" applyFill="1" applyBorder="1" applyAlignment="1">
      <alignment horizontal="center" vertical="top" wrapText="1" shrinkToFit="1"/>
      <protection/>
    </xf>
    <xf numFmtId="0" fontId="28" fillId="0" borderId="14" xfId="58" applyFont="1" applyFill="1" applyBorder="1" applyAlignment="1">
      <alignment vertical="top" wrapText="1" shrinkToFit="1"/>
      <protection/>
    </xf>
    <xf numFmtId="4" fontId="28" fillId="0" borderId="15" xfId="58" applyNumberFormat="1" applyFont="1" applyFill="1" applyBorder="1" applyAlignment="1">
      <alignment vertical="top" wrapText="1"/>
      <protection/>
    </xf>
    <xf numFmtId="0" fontId="24" fillId="0" borderId="0" xfId="64" applyFont="1" applyFill="1" applyAlignment="1">
      <alignment horizontal="left" vertical="top"/>
      <protection/>
    </xf>
    <xf numFmtId="0" fontId="15" fillId="0" borderId="0" xfId="56" applyFont="1">
      <alignment/>
      <protection/>
    </xf>
    <xf numFmtId="0" fontId="24" fillId="0" borderId="0" xfId="56" applyFont="1" applyFill="1" applyAlignment="1">
      <alignment vertical="top" wrapText="1"/>
      <protection/>
    </xf>
    <xf numFmtId="0" fontId="24" fillId="0" borderId="0" xfId="64" applyFont="1" applyFill="1">
      <alignment/>
      <protection/>
    </xf>
    <xf numFmtId="0" fontId="24" fillId="0" borderId="0" xfId="64" applyFont="1" applyFill="1" applyAlignment="1">
      <alignment vertical="top"/>
      <protection/>
    </xf>
    <xf numFmtId="0" fontId="26" fillId="0" borderId="0" xfId="57" applyFont="1" applyFill="1" applyAlignment="1">
      <alignment horizontal="center"/>
      <protection/>
    </xf>
    <xf numFmtId="0" fontId="33" fillId="0" borderId="0" xfId="64" applyFont="1" applyFill="1" applyAlignment="1">
      <alignment horizontal="right"/>
      <protection/>
    </xf>
    <xf numFmtId="0" fontId="14" fillId="0" borderId="0" xfId="64">
      <alignment/>
      <protection/>
    </xf>
    <xf numFmtId="0" fontId="14" fillId="0" borderId="0" xfId="64" applyFill="1">
      <alignment/>
      <protection/>
    </xf>
    <xf numFmtId="1" fontId="22" fillId="0" borderId="20" xfId="64" applyNumberFormat="1" applyFont="1" applyFill="1" applyBorder="1" applyAlignment="1">
      <alignment horizontal="center" vertical="top" wrapText="1"/>
      <protection/>
    </xf>
    <xf numFmtId="0" fontId="22" fillId="0" borderId="20" xfId="64" applyNumberFormat="1" applyFont="1" applyFill="1" applyBorder="1" applyAlignment="1">
      <alignment vertical="top" wrapText="1"/>
      <protection/>
    </xf>
    <xf numFmtId="49" fontId="22" fillId="0" borderId="20" xfId="64" applyNumberFormat="1" applyFont="1" applyFill="1" applyBorder="1" applyAlignment="1">
      <alignment horizontal="center" vertical="top" wrapText="1"/>
      <protection/>
    </xf>
    <xf numFmtId="49" fontId="14" fillId="0" borderId="0" xfId="64" applyNumberFormat="1" applyAlignment="1">
      <alignment vertical="top"/>
      <protection/>
    </xf>
    <xf numFmtId="0" fontId="14" fillId="0" borderId="0" xfId="64" applyNumberFormat="1">
      <alignment/>
      <protection/>
    </xf>
    <xf numFmtId="49" fontId="14" fillId="0" borderId="0" xfId="64" applyNumberFormat="1">
      <alignment/>
      <protection/>
    </xf>
    <xf numFmtId="49" fontId="22" fillId="0" borderId="20" xfId="0" applyNumberFormat="1" applyFont="1" applyFill="1" applyBorder="1" applyAlignment="1">
      <alignment horizontal="left" vertical="center" wrapText="1"/>
    </xf>
    <xf numFmtId="0" fontId="35" fillId="0" borderId="0" xfId="55" applyFont="1" applyAlignment="1">
      <alignment vertical="top"/>
      <protection/>
    </xf>
    <xf numFmtId="0" fontId="36" fillId="0" borderId="0" xfId="55" applyFont="1" applyAlignment="1">
      <alignment horizontal="center" vertical="top"/>
      <protection/>
    </xf>
    <xf numFmtId="0" fontId="35" fillId="0" borderId="0" xfId="55" applyFont="1" applyAlignment="1">
      <alignment horizontal="center" vertical="top"/>
      <protection/>
    </xf>
    <xf numFmtId="0" fontId="14" fillId="0" borderId="0" xfId="55">
      <alignment/>
      <protection/>
    </xf>
    <xf numFmtId="0" fontId="39" fillId="0" borderId="0" xfId="55" applyFont="1" applyAlignment="1">
      <alignment horizontal="right"/>
      <protection/>
    </xf>
    <xf numFmtId="0" fontId="38" fillId="0" borderId="0" xfId="55" applyFont="1" applyAlignment="1">
      <alignment horizontal="center" vertical="top" wrapText="1"/>
      <protection/>
    </xf>
    <xf numFmtId="0" fontId="37" fillId="0" borderId="0" xfId="55" applyFont="1" applyAlignment="1">
      <alignment horizontal="center" vertical="top"/>
      <protection/>
    </xf>
    <xf numFmtId="0" fontId="37" fillId="0" borderId="20" xfId="55" applyFont="1" applyBorder="1" applyAlignment="1">
      <alignment horizontal="center" wrapText="1"/>
      <protection/>
    </xf>
    <xf numFmtId="0" fontId="37" fillId="0" borderId="20" xfId="55" applyFont="1" applyBorder="1" applyAlignment="1">
      <alignment horizontal="center"/>
      <protection/>
    </xf>
    <xf numFmtId="0" fontId="22" fillId="0" borderId="20" xfId="55" applyFont="1" applyBorder="1" applyAlignment="1">
      <alignment horizontal="center" vertical="center"/>
      <protection/>
    </xf>
    <xf numFmtId="0" fontId="22" fillId="0" borderId="20" xfId="55" applyFont="1" applyBorder="1" applyAlignment="1">
      <alignment horizontal="center" vertical="center" wrapText="1"/>
      <protection/>
    </xf>
    <xf numFmtId="0" fontId="22" fillId="0" borderId="20" xfId="55" applyFont="1" applyBorder="1" applyAlignment="1">
      <alignment horizontal="left" vertical="center" wrapText="1"/>
      <protection/>
    </xf>
    <xf numFmtId="0" fontId="24" fillId="0" borderId="0" xfId="55" applyFont="1">
      <alignment/>
      <protection/>
    </xf>
    <xf numFmtId="0" fontId="24" fillId="0" borderId="0" xfId="60" applyFont="1">
      <alignment/>
      <protection/>
    </xf>
    <xf numFmtId="0" fontId="14" fillId="0" borderId="0" xfId="60">
      <alignment/>
      <protection/>
    </xf>
    <xf numFmtId="0" fontId="28" fillId="0" borderId="0" xfId="60" applyFont="1">
      <alignment/>
      <protection/>
    </xf>
    <xf numFmtId="0" fontId="40" fillId="0" borderId="0" xfId="65" applyFont="1" applyBorder="1" applyAlignment="1">
      <alignment horizontal="left"/>
      <protection/>
    </xf>
    <xf numFmtId="0" fontId="31" fillId="0" borderId="0" xfId="65" applyFont="1" applyBorder="1" applyAlignment="1">
      <alignment horizontal="left"/>
      <protection/>
    </xf>
    <xf numFmtId="0" fontId="22" fillId="0" borderId="0" xfId="65" applyFont="1">
      <alignment/>
      <protection/>
    </xf>
    <xf numFmtId="0" fontId="22" fillId="0" borderId="0" xfId="65" applyFont="1" applyBorder="1" applyAlignment="1">
      <alignment/>
      <protection/>
    </xf>
    <xf numFmtId="0" fontId="0" fillId="0" borderId="0" xfId="65">
      <alignment/>
      <protection/>
    </xf>
    <xf numFmtId="49" fontId="27" fillId="0" borderId="17" xfId="58" applyNumberFormat="1" applyFont="1" applyFill="1" applyBorder="1" applyAlignment="1">
      <alignment horizontal="center" vertical="top" wrapText="1" shrinkToFit="1"/>
      <protection/>
    </xf>
    <xf numFmtId="0" fontId="27" fillId="0" borderId="20" xfId="58" applyFont="1" applyFill="1" applyBorder="1" applyAlignment="1">
      <alignment horizontal="center" vertical="top" wrapText="1"/>
      <protection/>
    </xf>
    <xf numFmtId="0" fontId="28" fillId="0" borderId="20" xfId="58" applyFont="1" applyFill="1" applyBorder="1" applyAlignment="1">
      <alignment horizontal="center" vertical="top" wrapText="1"/>
      <protection/>
    </xf>
    <xf numFmtId="0" fontId="28" fillId="0" borderId="14" xfId="58" applyFont="1" applyFill="1" applyBorder="1" applyAlignment="1">
      <alignment horizontal="center" vertical="top" wrapText="1"/>
      <protection/>
    </xf>
    <xf numFmtId="0" fontId="24" fillId="0" borderId="22" xfId="55" applyFont="1" applyBorder="1" applyAlignment="1">
      <alignment/>
      <protection/>
    </xf>
    <xf numFmtId="0" fontId="24" fillId="0" borderId="23" xfId="55" applyFont="1" applyBorder="1" applyAlignment="1">
      <alignment/>
      <protection/>
    </xf>
    <xf numFmtId="49" fontId="22" fillId="0" borderId="20" xfId="55" applyNumberFormat="1" applyFont="1" applyBorder="1" applyAlignment="1">
      <alignment horizontal="center" vertical="center"/>
      <protection/>
    </xf>
    <xf numFmtId="0" fontId="22" fillId="0" borderId="24" xfId="55" applyFont="1" applyBorder="1" applyAlignment="1">
      <alignment horizontal="center" vertical="center" wrapText="1"/>
      <protection/>
    </xf>
    <xf numFmtId="0" fontId="22" fillId="0" borderId="24" xfId="55" applyFont="1" applyBorder="1" applyAlignment="1">
      <alignment horizontal="left" vertical="center" wrapText="1"/>
      <protection/>
    </xf>
    <xf numFmtId="0" fontId="38" fillId="0" borderId="20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center" vertical="center" wrapText="1"/>
    </xf>
    <xf numFmtId="0" fontId="31" fillId="0" borderId="20" xfId="55" applyFont="1" applyBorder="1" applyAlignment="1">
      <alignment horizontal="center"/>
      <protection/>
    </xf>
    <xf numFmtId="49" fontId="31" fillId="0" borderId="20" xfId="55" applyNumberFormat="1" applyFont="1" applyBorder="1" applyAlignment="1">
      <alignment horizontal="center"/>
      <protection/>
    </xf>
    <xf numFmtId="0" fontId="22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vertical="center" wrapText="1"/>
    </xf>
    <xf numFmtId="49" fontId="22" fillId="0" borderId="22" xfId="55" applyNumberFormat="1" applyFont="1" applyBorder="1" applyAlignment="1">
      <alignment horizontal="center" vertical="center" wrapText="1"/>
      <protection/>
    </xf>
    <xf numFmtId="0" fontId="14" fillId="0" borderId="0" xfId="55" applyBorder="1">
      <alignment/>
      <protection/>
    </xf>
    <xf numFmtId="49" fontId="22" fillId="0" borderId="25" xfId="55" applyNumberFormat="1" applyFont="1" applyBorder="1" applyAlignment="1">
      <alignment horizontal="center" vertical="center" wrapText="1"/>
      <protection/>
    </xf>
    <xf numFmtId="49" fontId="38" fillId="0" borderId="0" xfId="0" applyNumberFormat="1" applyFont="1" applyAlignment="1">
      <alignment horizontal="center" vertical="center"/>
    </xf>
    <xf numFmtId="49" fontId="31" fillId="0" borderId="22" xfId="55" applyNumberFormat="1" applyFont="1" applyBorder="1" applyAlignment="1">
      <alignment horizontal="center" vertical="center"/>
      <protection/>
    </xf>
    <xf numFmtId="0" fontId="38" fillId="0" borderId="20" xfId="0" applyFont="1" applyBorder="1" applyAlignment="1">
      <alignment horizontal="justify" vertical="center" wrapText="1"/>
    </xf>
    <xf numFmtId="0" fontId="28" fillId="0" borderId="20" xfId="60" applyFont="1" applyBorder="1" applyAlignment="1">
      <alignment wrapText="1"/>
      <protection/>
    </xf>
    <xf numFmtId="0" fontId="28" fillId="0" borderId="20" xfId="60" applyFont="1" applyBorder="1" applyAlignment="1">
      <alignment horizontal="center" vertical="center"/>
      <protection/>
    </xf>
    <xf numFmtId="2" fontId="22" fillId="0" borderId="20" xfId="60" applyNumberFormat="1" applyFont="1" applyBorder="1" applyAlignment="1">
      <alignment horizontal="right" vertical="center"/>
      <protection/>
    </xf>
    <xf numFmtId="0" fontId="31" fillId="0" borderId="0" xfId="65" applyFont="1" applyFill="1" applyBorder="1" applyAlignment="1">
      <alignment horizontal="left"/>
      <protection/>
    </xf>
    <xf numFmtId="0" fontId="22" fillId="0" borderId="0" xfId="65" applyFont="1" applyFill="1">
      <alignment/>
      <protection/>
    </xf>
    <xf numFmtId="0" fontId="0" fillId="0" borderId="0" xfId="65" applyFill="1">
      <alignment/>
      <protection/>
    </xf>
    <xf numFmtId="0" fontId="31" fillId="0" borderId="0" xfId="65" applyFont="1" applyBorder="1">
      <alignment/>
      <protection/>
    </xf>
    <xf numFmtId="4" fontId="27" fillId="0" borderId="21" xfId="58" applyNumberFormat="1" applyFont="1" applyFill="1" applyBorder="1" applyAlignment="1">
      <alignment horizontal="right" vertical="top" wrapText="1"/>
      <protection/>
    </xf>
    <xf numFmtId="4" fontId="28" fillId="0" borderId="21" xfId="58" applyNumberFormat="1" applyFont="1" applyFill="1" applyBorder="1" applyAlignment="1">
      <alignment horizontal="right" vertical="top" wrapText="1"/>
      <protection/>
    </xf>
    <xf numFmtId="4" fontId="28" fillId="0" borderId="15" xfId="58" applyNumberFormat="1" applyFont="1" applyFill="1" applyBorder="1" applyAlignment="1">
      <alignment horizontal="right" vertical="top" wrapText="1"/>
      <protection/>
    </xf>
    <xf numFmtId="0" fontId="24" fillId="0" borderId="26" xfId="55" applyFont="1" applyBorder="1" applyAlignment="1">
      <alignment/>
      <protection/>
    </xf>
    <xf numFmtId="0" fontId="24" fillId="0" borderId="0" xfId="55" applyFont="1" applyBorder="1" applyAlignment="1">
      <alignment/>
      <protection/>
    </xf>
    <xf numFmtId="169" fontId="24" fillId="0" borderId="0" xfId="61" applyNumberFormat="1" applyFont="1" applyFill="1" applyAlignment="1">
      <alignment wrapText="1"/>
      <protection/>
    </xf>
    <xf numFmtId="0" fontId="31" fillId="0" borderId="20" xfId="64" applyNumberFormat="1" applyFont="1" applyFill="1" applyBorder="1" applyAlignment="1">
      <alignment horizontal="center" vertical="center" wrapText="1"/>
      <protection/>
    </xf>
    <xf numFmtId="49" fontId="31" fillId="0" borderId="20" xfId="64" applyNumberFormat="1" applyFont="1" applyFill="1" applyBorder="1" applyAlignment="1">
      <alignment horizontal="center" vertical="center" wrapText="1"/>
      <protection/>
    </xf>
    <xf numFmtId="49" fontId="31" fillId="0" borderId="20" xfId="64" applyNumberFormat="1" applyFont="1" applyFill="1" applyBorder="1" applyAlignment="1">
      <alignment horizontal="center" vertical="top"/>
      <protection/>
    </xf>
    <xf numFmtId="49" fontId="31" fillId="0" borderId="20" xfId="64" applyNumberFormat="1" applyFont="1" applyFill="1" applyBorder="1" applyAlignment="1">
      <alignment horizontal="center"/>
      <protection/>
    </xf>
    <xf numFmtId="1" fontId="31" fillId="0" borderId="20" xfId="64" applyNumberFormat="1" applyFont="1" applyFill="1" applyBorder="1" applyAlignment="1">
      <alignment horizontal="center" vertical="top"/>
      <protection/>
    </xf>
    <xf numFmtId="0" fontId="31" fillId="0" borderId="20" xfId="64" applyNumberFormat="1" applyFont="1" applyFill="1" applyBorder="1" applyAlignment="1">
      <alignment vertical="top" wrapText="1"/>
      <protection/>
    </xf>
    <xf numFmtId="4" fontId="31" fillId="0" borderId="27" xfId="0" applyNumberFormat="1" applyFont="1" applyFill="1" applyBorder="1" applyAlignment="1">
      <alignment horizontal="right" vertical="center" wrapText="1"/>
    </xf>
    <xf numFmtId="0" fontId="34" fillId="0" borderId="0" xfId="64" applyFont="1" applyFill="1">
      <alignment/>
      <protection/>
    </xf>
    <xf numFmtId="4" fontId="22" fillId="0" borderId="28" xfId="0" applyNumberFormat="1" applyFont="1" applyFill="1" applyBorder="1" applyAlignment="1">
      <alignment horizontal="right" vertical="center" wrapText="1"/>
    </xf>
    <xf numFmtId="1" fontId="31" fillId="0" borderId="20" xfId="64" applyNumberFormat="1" applyFont="1" applyFill="1" applyBorder="1" applyAlignment="1">
      <alignment horizontal="center" vertical="top" wrapText="1"/>
      <protection/>
    </xf>
    <xf numFmtId="49" fontId="31" fillId="0" borderId="20" xfId="64" applyNumberFormat="1" applyFont="1" applyFill="1" applyBorder="1" applyAlignment="1">
      <alignment horizontal="center" vertical="top" wrapText="1"/>
      <protection/>
    </xf>
    <xf numFmtId="49" fontId="25" fillId="0" borderId="20" xfId="64" applyNumberFormat="1" applyFont="1" applyFill="1" applyBorder="1" applyAlignment="1">
      <alignment vertical="top" wrapText="1"/>
      <protection/>
    </xf>
    <xf numFmtId="4" fontId="31" fillId="0" borderId="27" xfId="0" applyNumberFormat="1" applyFont="1" applyFill="1" applyBorder="1" applyAlignment="1">
      <alignment horizontal="right"/>
    </xf>
    <xf numFmtId="49" fontId="14" fillId="0" borderId="0" xfId="64" applyNumberFormat="1" applyFill="1" applyAlignment="1">
      <alignment vertical="top"/>
      <protection/>
    </xf>
    <xf numFmtId="0" fontId="14" fillId="0" borderId="0" xfId="64" applyNumberFormat="1" applyFill="1">
      <alignment/>
      <protection/>
    </xf>
    <xf numFmtId="49" fontId="14" fillId="0" borderId="0" xfId="64" applyNumberFormat="1" applyFill="1">
      <alignment/>
      <protection/>
    </xf>
    <xf numFmtId="4" fontId="42" fillId="0" borderId="2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top" wrapText="1"/>
    </xf>
    <xf numFmtId="0" fontId="40" fillId="0" borderId="0" xfId="65" applyFont="1" applyFill="1" applyBorder="1" applyAlignment="1">
      <alignment horizontal="left"/>
      <protection/>
    </xf>
    <xf numFmtId="0" fontId="22" fillId="0" borderId="0" xfId="65" applyFont="1" applyFill="1" applyAlignment="1">
      <alignment horizontal="center"/>
      <protection/>
    </xf>
    <xf numFmtId="169" fontId="25" fillId="0" borderId="0" xfId="61" applyNumberFormat="1" applyFont="1" applyFill="1" applyAlignment="1">
      <alignment/>
      <protection/>
    </xf>
    <xf numFmtId="0" fontId="38" fillId="0" borderId="0" xfId="55" applyFont="1" applyAlignment="1">
      <alignment horizontal="left" wrapText="1"/>
      <protection/>
    </xf>
    <xf numFmtId="0" fontId="25" fillId="0" borderId="0" xfId="55" applyFont="1" applyAlignment="1">
      <alignment horizontal="left" vertical="top"/>
      <protection/>
    </xf>
    <xf numFmtId="4" fontId="22" fillId="0" borderId="29" xfId="0" applyNumberFormat="1" applyFont="1" applyFill="1" applyBorder="1" applyAlignment="1">
      <alignment horizontal="right" vertical="center" wrapText="1"/>
    </xf>
    <xf numFmtId="0" fontId="22" fillId="0" borderId="0" xfId="60" applyFont="1" applyAlignment="1">
      <alignment wrapText="1"/>
      <protection/>
    </xf>
    <xf numFmtId="169" fontId="27" fillId="0" borderId="0" xfId="58" applyNumberFormat="1" applyFont="1" applyFill="1" applyAlignment="1">
      <alignment horizontal="center" wrapText="1"/>
      <protection/>
    </xf>
    <xf numFmtId="0" fontId="27" fillId="0" borderId="0" xfId="58" applyFont="1" applyFill="1" applyAlignment="1">
      <alignment horizontal="center" wrapText="1"/>
      <protection/>
    </xf>
    <xf numFmtId="169" fontId="24" fillId="0" borderId="0" xfId="61" applyNumberFormat="1" applyFont="1" applyFill="1" applyAlignment="1">
      <alignment horizontal="left" vertical="center" wrapText="1"/>
      <protection/>
    </xf>
    <xf numFmtId="169" fontId="27" fillId="0" borderId="0" xfId="61" applyNumberFormat="1" applyFont="1" applyFill="1" applyAlignment="1">
      <alignment horizontal="left"/>
      <protection/>
    </xf>
    <xf numFmtId="0" fontId="27" fillId="0" borderId="0" xfId="55" applyFont="1" applyAlignment="1">
      <alignment horizontal="center" vertical="top"/>
      <protection/>
    </xf>
    <xf numFmtId="0" fontId="31" fillId="0" borderId="22" xfId="55" applyFont="1" applyBorder="1" applyAlignment="1">
      <alignment horizontal="center" vertical="center"/>
      <protection/>
    </xf>
    <xf numFmtId="0" fontId="31" fillId="0" borderId="30" xfId="55" applyFont="1" applyBorder="1" applyAlignment="1">
      <alignment horizontal="center" vertical="center"/>
      <protection/>
    </xf>
    <xf numFmtId="0" fontId="25" fillId="0" borderId="22" xfId="64" applyNumberFormat="1" applyFont="1" applyFill="1" applyBorder="1" applyAlignment="1">
      <alignment horizontal="left" vertical="top" wrapText="1"/>
      <protection/>
    </xf>
    <xf numFmtId="0" fontId="25" fillId="0" borderId="30" xfId="64" applyNumberFormat="1" applyFont="1" applyFill="1" applyBorder="1" applyAlignment="1">
      <alignment horizontal="left" vertical="top" wrapText="1"/>
      <protection/>
    </xf>
    <xf numFmtId="0" fontId="25" fillId="0" borderId="0" xfId="64" applyFont="1" applyFill="1" applyAlignment="1">
      <alignment horizontal="center" vertical="center" wrapText="1"/>
      <protection/>
    </xf>
    <xf numFmtId="169" fontId="25" fillId="0" borderId="0" xfId="61" applyNumberFormat="1" applyFont="1" applyFill="1" applyAlignment="1">
      <alignment horizontal="right"/>
      <protection/>
    </xf>
    <xf numFmtId="169" fontId="24" fillId="0" borderId="0" xfId="61" applyNumberFormat="1" applyFont="1" applyFill="1" applyAlignment="1">
      <alignment horizontal="right" wrapText="1"/>
      <protection/>
    </xf>
    <xf numFmtId="0" fontId="4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1" fillId="0" borderId="0" xfId="65" applyFont="1" applyFill="1" applyAlignment="1">
      <alignment horizontal="center" vertical="center"/>
      <protection/>
    </xf>
    <xf numFmtId="169" fontId="24" fillId="0" borderId="0" xfId="61" applyNumberFormat="1" applyFont="1" applyFill="1" applyAlignment="1">
      <alignment horizontal="left" wrapText="1"/>
      <protection/>
    </xf>
    <xf numFmtId="0" fontId="22" fillId="0" borderId="0" xfId="60" applyFont="1" applyAlignment="1">
      <alignment horizontal="left" wrapText="1"/>
      <protection/>
    </xf>
    <xf numFmtId="4" fontId="22" fillId="0" borderId="24" xfId="60" applyNumberFormat="1" applyFont="1" applyBorder="1" applyAlignment="1">
      <alignment horizontal="right" vertical="center"/>
      <protection/>
    </xf>
    <xf numFmtId="4" fontId="22" fillId="0" borderId="17" xfId="60" applyNumberFormat="1" applyFont="1" applyBorder="1" applyAlignment="1">
      <alignment horizontal="right" vertical="center"/>
      <protection/>
    </xf>
    <xf numFmtId="0" fontId="28" fillId="0" borderId="20" xfId="60" applyFont="1" applyBorder="1" applyAlignment="1">
      <alignment horizontal="center" vertical="top" wrapText="1"/>
      <protection/>
    </xf>
    <xf numFmtId="0" fontId="28" fillId="0" borderId="0" xfId="60" applyFont="1" applyAlignment="1">
      <alignment horizontal="center" vertical="center" wrapText="1"/>
      <protection/>
    </xf>
    <xf numFmtId="0" fontId="14" fillId="0" borderId="0" xfId="60" applyAlignment="1">
      <alignment horizontal="center" vertical="center" wrapText="1"/>
      <protection/>
    </xf>
    <xf numFmtId="0" fontId="0" fillId="0" borderId="0" xfId="0" applyAlignment="1">
      <alignment/>
    </xf>
    <xf numFmtId="0" fontId="28" fillId="0" borderId="24" xfId="60" applyFont="1" applyBorder="1" applyAlignment="1">
      <alignment horizontal="center" vertical="center"/>
      <protection/>
    </xf>
    <xf numFmtId="0" fontId="28" fillId="0" borderId="17" xfId="60" applyFont="1" applyBorder="1" applyAlignment="1">
      <alignment horizontal="center" vertical="center"/>
      <protection/>
    </xf>
    <xf numFmtId="0" fontId="28" fillId="0" borderId="20" xfId="60" applyFont="1" applyBorder="1" applyAlignment="1">
      <alignment horizontal="center" vertical="center" wrapText="1"/>
      <protection/>
    </xf>
    <xf numFmtId="0" fontId="28" fillId="0" borderId="20" xfId="60" applyFont="1" applyBorder="1" applyAlignment="1">
      <alignment horizontal="left" vertical="center" wrapText="1"/>
      <protection/>
    </xf>
    <xf numFmtId="0" fontId="25" fillId="0" borderId="0" xfId="60" applyFont="1" applyAlignment="1">
      <alignment horizontal="left"/>
      <protection/>
    </xf>
    <xf numFmtId="0" fontId="14" fillId="0" borderId="0" xfId="55" applyAlignment="1">
      <alignment wrapText="1"/>
      <protection/>
    </xf>
    <xf numFmtId="49" fontId="22" fillId="0" borderId="20" xfId="55" applyNumberFormat="1" applyFont="1" applyBorder="1" applyAlignment="1">
      <alignment horizontal="center" vertical="center" wrapText="1"/>
      <protection/>
    </xf>
    <xf numFmtId="0" fontId="22" fillId="0" borderId="0" xfId="63" applyFont="1" applyFill="1" applyAlignment="1">
      <alignment horizontal="center" vertical="center"/>
      <protection/>
    </xf>
    <xf numFmtId="49" fontId="22" fillId="0" borderId="0" xfId="79" applyNumberFormat="1" applyFont="1" applyFill="1" applyAlignment="1">
      <alignment horizontal="center" vertical="center"/>
    </xf>
    <xf numFmtId="169" fontId="27" fillId="0" borderId="0" xfId="61" applyNumberFormat="1" applyFont="1" applyFill="1" applyAlignment="1">
      <alignment horizontal="right"/>
      <protection/>
    </xf>
    <xf numFmtId="0" fontId="22" fillId="0" borderId="0" xfId="63" applyFont="1" applyFill="1" applyAlignment="1">
      <alignment vertical="top" wrapText="1"/>
      <protection/>
    </xf>
    <xf numFmtId="174" fontId="22" fillId="0" borderId="0" xfId="63" applyNumberFormat="1" applyFont="1" applyFill="1" applyAlignment="1">
      <alignment vertical="center"/>
      <protection/>
    </xf>
    <xf numFmtId="174" fontId="24" fillId="0" borderId="0" xfId="63" applyNumberFormat="1" applyFont="1" applyFill="1" applyAlignment="1">
      <alignment vertical="center"/>
      <protection/>
    </xf>
    <xf numFmtId="0" fontId="22" fillId="0" borderId="0" xfId="63" applyFont="1" applyFill="1" applyAlignment="1">
      <alignment vertical="center"/>
      <protection/>
    </xf>
    <xf numFmtId="0" fontId="24" fillId="0" borderId="0" xfId="57" applyFont="1" applyFill="1" applyAlignment="1">
      <alignment horizontal="right" wrapText="1"/>
      <protection/>
    </xf>
    <xf numFmtId="0" fontId="27" fillId="0" borderId="0" xfId="63" applyFont="1" applyFill="1" applyAlignment="1">
      <alignment horizontal="center" vertical="center"/>
      <protection/>
    </xf>
    <xf numFmtId="0" fontId="27" fillId="0" borderId="0" xfId="63" applyFont="1" applyFill="1" applyAlignment="1">
      <alignment horizontal="center" vertical="center"/>
      <protection/>
    </xf>
    <xf numFmtId="0" fontId="27" fillId="0" borderId="0" xfId="63" applyFont="1" applyFill="1" applyAlignment="1">
      <alignment horizontal="center" vertical="top" wrapText="1"/>
      <protection/>
    </xf>
    <xf numFmtId="0" fontId="22" fillId="0" borderId="0" xfId="63" applyFont="1" applyFill="1" applyAlignment="1">
      <alignment horizontal="center" vertical="top" wrapText="1"/>
      <protection/>
    </xf>
    <xf numFmtId="0" fontId="28" fillId="0" borderId="0" xfId="63" applyFont="1" applyFill="1" applyAlignment="1">
      <alignment horizontal="center" vertical="center"/>
      <protection/>
    </xf>
    <xf numFmtId="49" fontId="28" fillId="0" borderId="0" xfId="63" applyNumberFormat="1" applyFont="1" applyFill="1" applyAlignment="1">
      <alignment horizontal="center" vertical="center"/>
      <protection/>
    </xf>
    <xf numFmtId="0" fontId="25" fillId="0" borderId="24" xfId="63" applyFont="1" applyFill="1" applyBorder="1" applyAlignment="1">
      <alignment horizontal="center" vertical="center" textRotation="90" wrapText="1"/>
      <protection/>
    </xf>
    <xf numFmtId="49" fontId="25" fillId="0" borderId="22" xfId="79" applyNumberFormat="1" applyFont="1" applyFill="1" applyBorder="1" applyAlignment="1">
      <alignment horizontal="center" vertical="center"/>
    </xf>
    <xf numFmtId="49" fontId="25" fillId="0" borderId="23" xfId="79" applyNumberFormat="1" applyFont="1" applyFill="1" applyBorder="1" applyAlignment="1">
      <alignment horizontal="center" vertical="center"/>
    </xf>
    <xf numFmtId="49" fontId="25" fillId="0" borderId="30" xfId="79" applyNumberFormat="1" applyFont="1" applyFill="1" applyBorder="1" applyAlignment="1">
      <alignment horizontal="center" vertical="center"/>
    </xf>
    <xf numFmtId="0" fontId="25" fillId="0" borderId="24" xfId="63" applyFont="1" applyFill="1" applyBorder="1" applyAlignment="1">
      <alignment horizontal="center" vertical="center" wrapText="1"/>
      <protection/>
    </xf>
    <xf numFmtId="174" fontId="25" fillId="0" borderId="24" xfId="63" applyNumberFormat="1" applyFont="1" applyFill="1" applyBorder="1" applyAlignment="1">
      <alignment horizontal="center" vertical="top" wrapText="1"/>
      <protection/>
    </xf>
    <xf numFmtId="0" fontId="25" fillId="0" borderId="17" xfId="63" applyFont="1" applyFill="1" applyBorder="1" applyAlignment="1">
      <alignment horizontal="center" vertical="center" textRotation="90" wrapText="1"/>
      <protection/>
    </xf>
    <xf numFmtId="49" fontId="25" fillId="0" borderId="20" xfId="79" applyNumberFormat="1" applyFont="1" applyFill="1" applyBorder="1" applyAlignment="1">
      <alignment horizontal="center" vertical="center" textRotation="90" wrapText="1"/>
    </xf>
    <xf numFmtId="0" fontId="25" fillId="0" borderId="17" xfId="63" applyFont="1" applyFill="1" applyBorder="1" applyAlignment="1">
      <alignment horizontal="center" vertical="center" wrapText="1"/>
      <protection/>
    </xf>
    <xf numFmtId="174" fontId="25" fillId="0" borderId="17" xfId="63" applyNumberFormat="1" applyFont="1" applyFill="1" applyBorder="1" applyAlignment="1">
      <alignment horizontal="center" vertical="top" wrapText="1"/>
      <protection/>
    </xf>
    <xf numFmtId="174" fontId="24" fillId="0" borderId="0" xfId="63" applyNumberFormat="1" applyFont="1" applyFill="1" applyAlignment="1">
      <alignment horizontal="center" vertical="center"/>
      <protection/>
    </xf>
    <xf numFmtId="0" fontId="25" fillId="0" borderId="20" xfId="63" applyFont="1" applyFill="1" applyBorder="1" applyAlignment="1">
      <alignment horizontal="center" vertical="center"/>
      <protection/>
    </xf>
    <xf numFmtId="49" fontId="25" fillId="0" borderId="20" xfId="79" applyNumberFormat="1" applyFont="1" applyFill="1" applyBorder="1" applyAlignment="1">
      <alignment horizontal="center" vertical="center" wrapText="1"/>
    </xf>
    <xf numFmtId="0" fontId="25" fillId="0" borderId="20" xfId="63" applyFont="1" applyFill="1" applyBorder="1" applyAlignment="1">
      <alignment horizontal="center" vertical="top" wrapText="1"/>
      <protection/>
    </xf>
    <xf numFmtId="0" fontId="31" fillId="0" borderId="20" xfId="63" applyFont="1" applyFill="1" applyBorder="1" applyAlignment="1">
      <alignment horizontal="center" vertical="top" wrapText="1"/>
      <protection/>
    </xf>
    <xf numFmtId="0" fontId="31" fillId="8" borderId="20" xfId="63" applyFont="1" applyFill="1" applyBorder="1" applyAlignment="1">
      <alignment horizontal="center" vertical="top" wrapText="1"/>
      <protection/>
    </xf>
    <xf numFmtId="0" fontId="22" fillId="0" borderId="20" xfId="63" applyFont="1" applyFill="1" applyBorder="1" applyAlignment="1">
      <alignment horizontal="center" vertical="top" wrapText="1"/>
      <protection/>
    </xf>
    <xf numFmtId="174" fontId="22" fillId="0" borderId="20" xfId="63" applyNumberFormat="1" applyFont="1" applyFill="1" applyBorder="1" applyAlignment="1">
      <alignment horizontal="center" vertical="center" wrapText="1"/>
      <protection/>
    </xf>
    <xf numFmtId="0" fontId="25" fillId="0" borderId="20" xfId="63" applyFont="1" applyFill="1" applyBorder="1" applyAlignment="1">
      <alignment horizontal="center" vertical="top"/>
      <protection/>
    </xf>
    <xf numFmtId="49" fontId="25" fillId="0" borderId="20" xfId="79" applyNumberFormat="1" applyFont="1" applyFill="1" applyBorder="1" applyAlignment="1">
      <alignment horizontal="center" vertical="top"/>
    </xf>
    <xf numFmtId="0" fontId="25" fillId="0" borderId="20" xfId="63" applyFont="1" applyFill="1" applyBorder="1" applyAlignment="1">
      <alignment horizontal="left" vertical="top" wrapText="1"/>
      <protection/>
    </xf>
    <xf numFmtId="175" fontId="27" fillId="24" borderId="20" xfId="63" applyNumberFormat="1" applyFont="1" applyFill="1" applyBorder="1" applyAlignment="1">
      <alignment horizontal="right" vertical="top" wrapText="1"/>
      <protection/>
    </xf>
    <xf numFmtId="174" fontId="25" fillId="0" borderId="0" xfId="63" applyNumberFormat="1" applyFont="1" applyFill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25" fillId="0" borderId="20" xfId="63" applyFont="1" applyFill="1" applyBorder="1" applyAlignment="1">
      <alignment horizontal="justify" vertical="top" wrapText="1"/>
      <protection/>
    </xf>
    <xf numFmtId="175" fontId="27" fillId="24" borderId="20" xfId="63" applyNumberFormat="1" applyFont="1" applyFill="1" applyBorder="1" applyAlignment="1" applyProtection="1">
      <alignment horizontal="right" vertical="top" wrapText="1"/>
      <protection/>
    </xf>
    <xf numFmtId="174" fontId="47" fillId="0" borderId="0" xfId="63" applyNumberFormat="1" applyFont="1" applyFill="1" applyAlignment="1">
      <alignment vertical="center"/>
      <protection/>
    </xf>
    <xf numFmtId="0" fontId="47" fillId="0" borderId="0" xfId="63" applyFont="1" applyFill="1" applyAlignment="1">
      <alignment vertical="center"/>
      <protection/>
    </xf>
    <xf numFmtId="0" fontId="24" fillId="0" borderId="20" xfId="63" applyFont="1" applyFill="1" applyBorder="1" applyAlignment="1">
      <alignment horizontal="center" vertical="top"/>
      <protection/>
    </xf>
    <xf numFmtId="49" fontId="24" fillId="0" borderId="20" xfId="79" applyNumberFormat="1" applyFont="1" applyFill="1" applyBorder="1" applyAlignment="1">
      <alignment horizontal="center" vertical="top"/>
    </xf>
    <xf numFmtId="0" fontId="24" fillId="0" borderId="20" xfId="63" applyFont="1" applyFill="1" applyBorder="1" applyAlignment="1">
      <alignment horizontal="justify" vertical="top" wrapText="1"/>
      <protection/>
    </xf>
    <xf numFmtId="175" fontId="28" fillId="0" borderId="20" xfId="63" applyNumberFormat="1" applyFont="1" applyFill="1" applyBorder="1" applyAlignment="1">
      <alignment horizontal="right" vertical="top" wrapText="1"/>
      <protection/>
    </xf>
    <xf numFmtId="0" fontId="24" fillId="0" borderId="20" xfId="56" applyNumberFormat="1" applyFont="1" applyBorder="1" applyAlignment="1">
      <alignment horizontal="left" vertical="center" wrapText="1"/>
      <protection/>
    </xf>
    <xf numFmtId="49" fontId="24" fillId="0" borderId="20" xfId="79" applyNumberFormat="1" applyFont="1" applyFill="1" applyBorder="1" applyAlignment="1">
      <alignment horizontal="center" vertical="center"/>
    </xf>
    <xf numFmtId="0" fontId="24" fillId="0" borderId="20" xfId="0" applyNumberFormat="1" applyFont="1" applyBorder="1" applyAlignment="1">
      <alignment horizontal="justify" vertical="center" wrapText="1"/>
    </xf>
    <xf numFmtId="0" fontId="24" fillId="0" borderId="20" xfId="63" applyFont="1" applyFill="1" applyBorder="1" applyAlignment="1">
      <alignment wrapText="1"/>
      <protection/>
    </xf>
    <xf numFmtId="175" fontId="27" fillId="0" borderId="20" xfId="63" applyNumberFormat="1" applyFont="1" applyFill="1" applyBorder="1" applyAlignment="1">
      <alignment horizontal="right" vertical="top" wrapText="1"/>
      <protection/>
    </xf>
    <xf numFmtId="175" fontId="27" fillId="0" borderId="20" xfId="79" applyNumberFormat="1" applyFont="1" applyFill="1" applyBorder="1" applyAlignment="1">
      <alignment horizontal="right" vertical="top" wrapText="1"/>
    </xf>
    <xf numFmtId="175" fontId="28" fillId="0" borderId="20" xfId="79" applyNumberFormat="1" applyFont="1" applyFill="1" applyBorder="1" applyAlignment="1">
      <alignment horizontal="right" vertical="top" wrapText="1"/>
    </xf>
    <xf numFmtId="0" fontId="24" fillId="0" borderId="20" xfId="63" applyFont="1" applyFill="1" applyBorder="1" applyAlignment="1">
      <alignment horizontal="justify" wrapText="1"/>
      <protection/>
    </xf>
    <xf numFmtId="49" fontId="25" fillId="0" borderId="20" xfId="79" applyNumberFormat="1" applyFont="1" applyFill="1" applyBorder="1" applyAlignment="1">
      <alignment horizontal="center" vertical="center"/>
    </xf>
    <xf numFmtId="0" fontId="25" fillId="0" borderId="20" xfId="63" applyFont="1" applyFill="1" applyBorder="1" applyAlignment="1">
      <alignment horizontal="justify" wrapText="1"/>
      <protection/>
    </xf>
    <xf numFmtId="4" fontId="27" fillId="0" borderId="20" xfId="79" applyNumberFormat="1" applyFont="1" applyFill="1" applyBorder="1" applyAlignment="1">
      <alignment horizontal="right" vertical="center" wrapText="1"/>
    </xf>
    <xf numFmtId="4" fontId="28" fillId="0" borderId="20" xfId="79" applyNumberFormat="1" applyFont="1" applyFill="1" applyBorder="1" applyAlignment="1">
      <alignment horizontal="right" vertical="center" wrapText="1"/>
    </xf>
    <xf numFmtId="4" fontId="28" fillId="0" borderId="20" xfId="63" applyNumberFormat="1" applyFont="1" applyFill="1" applyBorder="1" applyAlignment="1">
      <alignment vertical="center"/>
      <protection/>
    </xf>
    <xf numFmtId="174" fontId="48" fillId="0" borderId="0" xfId="63" applyNumberFormat="1" applyFont="1" applyFill="1" applyAlignment="1">
      <alignment vertical="center"/>
      <protection/>
    </xf>
    <xf numFmtId="0" fontId="49" fillId="0" borderId="0" xfId="63" applyFont="1" applyFill="1" applyAlignment="1">
      <alignment vertical="center"/>
      <protection/>
    </xf>
    <xf numFmtId="0" fontId="24" fillId="0" borderId="0" xfId="63" applyFont="1" applyFill="1" applyAlignment="1">
      <alignment vertical="center"/>
      <protection/>
    </xf>
    <xf numFmtId="174" fontId="24" fillId="0" borderId="0" xfId="63" applyNumberFormat="1" applyFont="1" applyFill="1" applyAlignment="1">
      <alignment horizontal="right" vertical="center"/>
      <protection/>
    </xf>
    <xf numFmtId="0" fontId="22" fillId="0" borderId="0" xfId="63" applyFont="1" applyFill="1" applyAlignment="1">
      <alignment horizontal="center" vertical="top"/>
      <protection/>
    </xf>
    <xf numFmtId="174" fontId="22" fillId="0" borderId="0" xfId="63" applyNumberFormat="1" applyFont="1" applyFill="1" applyAlignment="1">
      <alignment horizontal="right" vertical="center"/>
      <protection/>
    </xf>
    <xf numFmtId="0" fontId="24" fillId="0" borderId="0" xfId="57" applyFont="1" applyFill="1" applyAlignment="1">
      <alignment wrapText="1"/>
      <protection/>
    </xf>
    <xf numFmtId="174" fontId="25" fillId="0" borderId="20" xfId="63" applyNumberFormat="1" applyFont="1" applyFill="1" applyBorder="1" applyAlignment="1">
      <alignment horizontal="center" vertical="center" wrapText="1"/>
      <protection/>
    </xf>
    <xf numFmtId="49" fontId="25" fillId="0" borderId="20" xfId="63" applyNumberFormat="1" applyFont="1" applyFill="1" applyBorder="1" applyAlignment="1">
      <alignment horizontal="center" vertical="center" wrapText="1"/>
      <protection/>
    </xf>
    <xf numFmtId="174" fontId="24" fillId="0" borderId="0" xfId="63" applyNumberFormat="1" applyFont="1" applyFill="1" applyBorder="1" applyAlignment="1">
      <alignment vertical="center"/>
      <protection/>
    </xf>
    <xf numFmtId="174" fontId="25" fillId="0" borderId="0" xfId="63" applyNumberFormat="1" applyFont="1" applyFill="1" applyBorder="1" applyAlignment="1">
      <alignment vertical="center" wrapText="1"/>
      <protection/>
    </xf>
    <xf numFmtId="174" fontId="31" fillId="0" borderId="20" xfId="63" applyNumberFormat="1" applyFont="1" applyFill="1" applyBorder="1" applyAlignment="1">
      <alignment horizontal="center" vertical="center" wrapText="1"/>
      <protection/>
    </xf>
    <xf numFmtId="49" fontId="22" fillId="0" borderId="0" xfId="79" applyNumberFormat="1" applyFont="1" applyFill="1" applyAlignment="1">
      <alignment vertical="center"/>
    </xf>
    <xf numFmtId="2" fontId="27" fillId="24" borderId="20" xfId="63" applyNumberFormat="1" applyFont="1" applyFill="1" applyBorder="1" applyAlignment="1" applyProtection="1">
      <alignment horizontal="center" vertical="top" wrapText="1"/>
      <protection/>
    </xf>
    <xf numFmtId="2" fontId="27" fillId="24" borderId="20" xfId="63" applyNumberFormat="1" applyFont="1" applyFill="1" applyBorder="1" applyAlignment="1">
      <alignment horizontal="center" vertical="top" wrapText="1"/>
      <protection/>
    </xf>
    <xf numFmtId="2" fontId="22" fillId="0" borderId="20" xfId="79" applyNumberFormat="1" applyFont="1" applyFill="1" applyBorder="1" applyAlignment="1">
      <alignment horizontal="center" vertical="top" wrapText="1"/>
    </xf>
    <xf numFmtId="2" fontId="22" fillId="24" borderId="20" xfId="63" applyNumberFormat="1" applyFont="1" applyFill="1" applyBorder="1" applyAlignment="1" applyProtection="1">
      <alignment horizontal="center" vertical="top" wrapText="1"/>
      <protection/>
    </xf>
    <xf numFmtId="2" fontId="47" fillId="0" borderId="20" xfId="63" applyNumberFormat="1" applyFont="1" applyFill="1" applyBorder="1" applyAlignment="1" applyProtection="1">
      <alignment horizontal="center" vertical="top" wrapText="1"/>
      <protection/>
    </xf>
    <xf numFmtId="2" fontId="28" fillId="0" borderId="20" xfId="63" applyNumberFormat="1" applyFont="1" applyFill="1" applyBorder="1" applyAlignment="1">
      <alignment horizontal="center" vertical="top" wrapText="1"/>
      <protection/>
    </xf>
    <xf numFmtId="2" fontId="28" fillId="24" borderId="20" xfId="63" applyNumberFormat="1" applyFont="1" applyFill="1" applyBorder="1" applyAlignment="1">
      <alignment horizontal="center" vertical="top" wrapText="1"/>
      <protection/>
    </xf>
    <xf numFmtId="2" fontId="22" fillId="0" borderId="20" xfId="63" applyNumberFormat="1" applyFont="1" applyFill="1" applyBorder="1" applyAlignment="1">
      <alignment horizontal="center" vertical="top" wrapText="1"/>
      <protection/>
    </xf>
    <xf numFmtId="2" fontId="47" fillId="0" borderId="20" xfId="63" applyNumberFormat="1" applyFont="1" applyFill="1" applyBorder="1" applyAlignment="1">
      <alignment horizontal="center" vertical="top" wrapText="1"/>
      <protection/>
    </xf>
    <xf numFmtId="2" fontId="28" fillId="0" borderId="20" xfId="79" applyNumberFormat="1" applyFont="1" applyFill="1" applyBorder="1" applyAlignment="1">
      <alignment horizontal="center" vertical="top" wrapText="1"/>
    </xf>
    <xf numFmtId="2" fontId="47" fillId="0" borderId="20" xfId="63" applyNumberFormat="1" applyFont="1" applyFill="1" applyBorder="1" applyAlignment="1">
      <alignment horizontal="center" vertical="center"/>
      <protection/>
    </xf>
    <xf numFmtId="2" fontId="27" fillId="0" borderId="20" xfId="63" applyNumberFormat="1" applyFont="1" applyFill="1" applyBorder="1" applyAlignment="1">
      <alignment horizontal="center" vertical="top" wrapText="1"/>
      <protection/>
    </xf>
    <xf numFmtId="2" fontId="27" fillId="0" borderId="20" xfId="79" applyNumberFormat="1" applyFont="1" applyFill="1" applyBorder="1" applyAlignment="1">
      <alignment horizontal="center" vertical="top" wrapText="1"/>
    </xf>
    <xf numFmtId="2" fontId="24" fillId="0" borderId="20" xfId="63" applyNumberFormat="1" applyFont="1" applyFill="1" applyBorder="1" applyAlignment="1">
      <alignment horizontal="center" vertical="center"/>
      <protection/>
    </xf>
    <xf numFmtId="2" fontId="24" fillId="0" borderId="20" xfId="63" applyNumberFormat="1" applyFont="1" applyFill="1" applyBorder="1" applyAlignment="1">
      <alignment horizontal="center" vertical="top" wrapText="1"/>
      <protection/>
    </xf>
    <xf numFmtId="2" fontId="31" fillId="0" borderId="20" xfId="79" applyNumberFormat="1" applyFont="1" applyFill="1" applyBorder="1" applyAlignment="1">
      <alignment horizontal="center" vertical="top" wrapText="1"/>
    </xf>
    <xf numFmtId="2" fontId="31" fillId="0" borderId="20" xfId="63" applyNumberFormat="1" applyFont="1" applyFill="1" applyBorder="1" applyAlignment="1">
      <alignment horizontal="center" vertical="top" wrapText="1"/>
      <protection/>
    </xf>
    <xf numFmtId="2" fontId="25" fillId="0" borderId="20" xfId="63" applyNumberFormat="1" applyFont="1" applyFill="1" applyBorder="1" applyAlignment="1">
      <alignment horizontal="center" vertical="top" wrapText="1"/>
      <protection/>
    </xf>
    <xf numFmtId="2" fontId="25" fillId="0" borderId="20" xfId="63" applyNumberFormat="1" applyFont="1" applyFill="1" applyBorder="1" applyAlignment="1">
      <alignment horizontal="center" vertical="center"/>
      <protection/>
    </xf>
    <xf numFmtId="2" fontId="27" fillId="0" borderId="20" xfId="79" applyNumberFormat="1" applyFont="1" applyFill="1" applyBorder="1" applyAlignment="1">
      <alignment horizontal="center" vertical="center" wrapText="1"/>
    </xf>
    <xf numFmtId="2" fontId="28" fillId="0" borderId="20" xfId="79" applyNumberFormat="1" applyFont="1" applyFill="1" applyBorder="1" applyAlignment="1">
      <alignment horizontal="center" vertical="center" wrapText="1"/>
    </xf>
    <xf numFmtId="2" fontId="28" fillId="0" borderId="20" xfId="63" applyNumberFormat="1" applyFont="1" applyFill="1" applyBorder="1" applyAlignment="1">
      <alignment horizontal="center" vertical="center"/>
      <protection/>
    </xf>
    <xf numFmtId="2" fontId="48" fillId="0" borderId="20" xfId="63" applyNumberFormat="1" applyFont="1" applyFill="1" applyBorder="1" applyAlignment="1">
      <alignment horizontal="center" vertical="top" wrapText="1"/>
      <protection/>
    </xf>
    <xf numFmtId="2" fontId="48" fillId="0" borderId="20" xfId="63" applyNumberFormat="1" applyFont="1" applyFill="1" applyBorder="1" applyAlignment="1">
      <alignment horizontal="center" vertical="center"/>
      <protection/>
    </xf>
    <xf numFmtId="2" fontId="31" fillId="24" borderId="20" xfId="63" applyNumberFormat="1" applyFont="1" applyFill="1" applyBorder="1" applyAlignment="1">
      <alignment horizontal="center" vertical="top" wrapText="1"/>
      <protection/>
    </xf>
    <xf numFmtId="2" fontId="22" fillId="0" borderId="20" xfId="63" applyNumberFormat="1" applyFont="1" applyFill="1" applyBorder="1" applyAlignment="1">
      <alignment horizontal="center" vertical="center"/>
      <protection/>
    </xf>
    <xf numFmtId="49" fontId="42" fillId="0" borderId="27" xfId="59" applyNumberFormat="1" applyFont="1" applyBorder="1" applyAlignment="1">
      <alignment horizontal="left"/>
      <protection/>
    </xf>
    <xf numFmtId="49" fontId="42" fillId="0" borderId="27" xfId="59" applyNumberFormat="1" applyFont="1" applyBorder="1" applyAlignment="1">
      <alignment horizontal="center"/>
      <protection/>
    </xf>
    <xf numFmtId="49" fontId="42" fillId="0" borderId="27" xfId="59" applyNumberFormat="1" applyFont="1" applyBorder="1" applyAlignment="1">
      <alignment horizontal="left" vertical="center" wrapText="1"/>
      <protection/>
    </xf>
    <xf numFmtId="49" fontId="42" fillId="0" borderId="27" xfId="59" applyNumberFormat="1" applyFont="1" applyBorder="1" applyAlignment="1">
      <alignment horizontal="center" vertical="center" wrapText="1"/>
      <protection/>
    </xf>
    <xf numFmtId="49" fontId="44" fillId="0" borderId="28" xfId="59" applyNumberFormat="1" applyFont="1" applyBorder="1" applyAlignment="1">
      <alignment horizontal="center" vertical="center" wrapText="1"/>
      <protection/>
    </xf>
    <xf numFmtId="49" fontId="44" fillId="0" borderId="28" xfId="59" applyNumberFormat="1" applyFont="1" applyBorder="1" applyAlignment="1">
      <alignment horizontal="left" vertical="center" wrapText="1"/>
      <protection/>
    </xf>
    <xf numFmtId="164" fontId="42" fillId="0" borderId="27" xfId="59" applyNumberFormat="1" applyFont="1" applyBorder="1" applyAlignment="1">
      <alignment horizontal="left" vertical="center" wrapText="1"/>
      <protection/>
    </xf>
    <xf numFmtId="164" fontId="44" fillId="0" borderId="28" xfId="59" applyNumberFormat="1" applyFont="1" applyBorder="1" applyAlignment="1">
      <alignment horizontal="left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3" fillId="0" borderId="11" xfId="59" applyNumberFormat="1" applyFont="1" applyBorder="1" applyAlignment="1">
      <alignment horizontal="center" vertical="center" wrapText="1"/>
      <protection/>
    </xf>
    <xf numFmtId="49" fontId="43" fillId="0" borderId="12" xfId="59" applyNumberFormat="1" applyFont="1" applyBorder="1" applyAlignment="1">
      <alignment horizontal="center" vertical="center" wrapText="1"/>
      <protection/>
    </xf>
    <xf numFmtId="49" fontId="45" fillId="0" borderId="31" xfId="59" applyNumberFormat="1" applyFont="1" applyBorder="1" applyAlignment="1">
      <alignment horizontal="center"/>
      <protection/>
    </xf>
    <xf numFmtId="4" fontId="42" fillId="0" borderId="32" xfId="59" applyNumberFormat="1" applyFont="1" applyBorder="1" applyAlignment="1">
      <alignment horizontal="right"/>
      <protection/>
    </xf>
    <xf numFmtId="49" fontId="42" fillId="0" borderId="31" xfId="59" applyNumberFormat="1" applyFont="1" applyBorder="1" applyAlignment="1">
      <alignment horizontal="center" vertical="center" wrapText="1"/>
      <protection/>
    </xf>
    <xf numFmtId="4" fontId="42" fillId="0" borderId="32" xfId="59" applyNumberFormat="1" applyFont="1" applyBorder="1" applyAlignment="1">
      <alignment horizontal="right" vertical="center" wrapText="1"/>
      <protection/>
    </xf>
    <xf numFmtId="49" fontId="44" fillId="0" borderId="33" xfId="59" applyNumberFormat="1" applyFont="1" applyBorder="1" applyAlignment="1">
      <alignment horizontal="center" vertical="center" wrapText="1"/>
      <protection/>
    </xf>
    <xf numFmtId="4" fontId="44" fillId="0" borderId="34" xfId="59" applyNumberFormat="1" applyFont="1" applyBorder="1" applyAlignment="1">
      <alignment horizontal="right" vertical="center" wrapText="1"/>
      <protection/>
    </xf>
    <xf numFmtId="49" fontId="44" fillId="0" borderId="35" xfId="59" applyNumberFormat="1" applyFont="1" applyBorder="1" applyAlignment="1">
      <alignment horizontal="center" vertical="center" wrapText="1"/>
      <protection/>
    </xf>
    <xf numFmtId="49" fontId="44" fillId="0" borderId="36" xfId="59" applyNumberFormat="1" applyFont="1" applyBorder="1" applyAlignment="1">
      <alignment horizontal="left" vertical="center" wrapText="1"/>
      <protection/>
    </xf>
    <xf numFmtId="49" fontId="44" fillId="0" borderId="36" xfId="59" applyNumberFormat="1" applyFont="1" applyBorder="1" applyAlignment="1">
      <alignment horizontal="center" vertical="center" wrapText="1"/>
      <protection/>
    </xf>
    <xf numFmtId="4" fontId="44" fillId="0" borderId="37" xfId="59" applyNumberFormat="1" applyFont="1" applyBorder="1" applyAlignment="1">
      <alignment horizontal="right" vertical="center" wrapText="1"/>
      <protection/>
    </xf>
    <xf numFmtId="4" fontId="31" fillId="0" borderId="29" xfId="0" applyNumberFormat="1" applyFont="1" applyFill="1" applyBorder="1" applyAlignment="1">
      <alignment horizontal="righ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админ доходы" xfId="55"/>
    <cellStyle name="Обычный_Доходы 2014-2016-2.Первоманскxls" xfId="56"/>
    <cellStyle name="Обычный_Изменения на 29.10.2008" xfId="57"/>
    <cellStyle name="Обычный_Источники приложение №1" xfId="58"/>
    <cellStyle name="Обычный_Лист1" xfId="59"/>
    <cellStyle name="Обычный_МП" xfId="60"/>
    <cellStyle name="Обычный_приложения 1,3,5,6,7,8,13,14" xfId="61"/>
    <cellStyle name="Обычный_Приложения к бюджету 2010-2012гг II чтение" xfId="62"/>
    <cellStyle name="Обычный_Районный бюджет-доходы на 2009-2011г" xfId="63"/>
    <cellStyle name="Обычный_расходы (ФУНК)" xfId="64"/>
    <cellStyle name="Обычный_функциональная 2014 г.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Финансовый 5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93;&#1086;&#1076;&#1099;%202014-2016-2.&#1055;&#1077;&#1088;&#1074;&#1086;&#1084;&#1072;&#1085;&#1089;&#1082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44;&#1086;&#1093;&#1086;&#1076;&#1099;%202014-2016-2.&#1055;&#1077;&#1088;&#1074;&#1086;&#1084;&#1072;&#1085;&#1089;&#1082;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87;&#1088;&#1080;&#1083;&#1086;&#1078;&#1077;&#1085;&#1080;&#1103;%20&#1082;%20&#1056;&#1077;&#1096;&#1077;&#1085;&#1080;&#1102;&#1086;%20&#1073;&#1102;&#1076;&#1078;&#1077;&#1090;&#1077;%20&#1085;&#1072;%202014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 прил 1"/>
      <sheetName val="адм дох прил 2"/>
      <sheetName val="адм ист прил 3"/>
      <sheetName val="доходы 2014 прил 4"/>
      <sheetName val="доходы 2015-2016"/>
      <sheetName val="функ прил 6"/>
      <sheetName val="вед прил 7"/>
      <sheetName val="вед прил 8"/>
      <sheetName val="МП прил 9"/>
      <sheetName val="адм дох прил с из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5" zoomScaleNormal="75" zoomScaleSheetLayoutView="75" zoomScalePageLayoutView="0" workbookViewId="0" topLeftCell="B1">
      <selection activeCell="B12" sqref="B12"/>
    </sheetView>
  </sheetViews>
  <sheetFormatPr defaultColWidth="9.140625" defaultRowHeight="12.75"/>
  <cols>
    <col min="1" max="1" width="12.28125" style="2" customWidth="1"/>
    <col min="2" max="2" width="40.57421875" style="2" customWidth="1"/>
    <col min="3" max="3" width="64.140625" style="2" customWidth="1"/>
    <col min="4" max="4" width="20.57421875" style="2" customWidth="1"/>
    <col min="5" max="5" width="21.28125" style="2" customWidth="1"/>
    <col min="6" max="6" width="21.57421875" style="2" customWidth="1"/>
    <col min="7" max="7" width="3.8515625" style="2" customWidth="1"/>
    <col min="8" max="16384" width="9.140625" style="2" customWidth="1"/>
  </cols>
  <sheetData>
    <row r="1" spans="1:6" ht="18.75">
      <c r="A1" s="1"/>
      <c r="C1" s="3"/>
      <c r="D1" s="133" t="s">
        <v>221</v>
      </c>
      <c r="E1" s="133"/>
      <c r="F1" s="133"/>
    </row>
    <row r="2" spans="1:8" s="5" customFormat="1" ht="15.75" customHeight="1">
      <c r="A2" s="4"/>
      <c r="C2" s="6"/>
      <c r="D2" s="132" t="s">
        <v>222</v>
      </c>
      <c r="E2" s="132"/>
      <c r="F2" s="132"/>
      <c r="G2" s="7"/>
      <c r="H2" s="7"/>
    </row>
    <row r="3" spans="4:8" s="5" customFormat="1" ht="54.75" customHeight="1">
      <c r="D3" s="132"/>
      <c r="E3" s="132"/>
      <c r="F3" s="132"/>
      <c r="G3" s="7"/>
      <c r="H3" s="7"/>
    </row>
    <row r="4" spans="1:8" s="5" customFormat="1" ht="16.5" customHeight="1">
      <c r="A4" s="8"/>
      <c r="C4" s="9"/>
      <c r="D4" s="132"/>
      <c r="E4" s="132"/>
      <c r="F4" s="132"/>
      <c r="G4" s="7"/>
      <c r="H4" s="7"/>
    </row>
    <row r="5" spans="1:6" ht="15.75">
      <c r="A5" s="1"/>
      <c r="C5" s="3"/>
      <c r="D5" s="10"/>
      <c r="E5" s="10"/>
      <c r="F5" s="10"/>
    </row>
    <row r="6" spans="1:6" ht="18.75" customHeight="1">
      <c r="A6" s="130" t="s">
        <v>16</v>
      </c>
      <c r="B6" s="130"/>
      <c r="C6" s="130"/>
      <c r="D6" s="130"/>
      <c r="E6" s="130"/>
      <c r="F6" s="130"/>
    </row>
    <row r="7" spans="1:6" ht="18.75" customHeight="1">
      <c r="A7" s="131" t="s">
        <v>17</v>
      </c>
      <c r="B7" s="131"/>
      <c r="C7" s="131"/>
      <c r="D7" s="131"/>
      <c r="E7" s="131"/>
      <c r="F7" s="131"/>
    </row>
    <row r="8" spans="1:6" ht="19.5" thickBot="1">
      <c r="A8" s="11"/>
      <c r="B8" s="12"/>
      <c r="C8" s="12"/>
      <c r="F8" s="13" t="s">
        <v>0</v>
      </c>
    </row>
    <row r="9" spans="1:6" ht="46.5">
      <c r="A9" s="14" t="s">
        <v>1</v>
      </c>
      <c r="B9" s="15" t="s">
        <v>2</v>
      </c>
      <c r="C9" s="15" t="s">
        <v>3</v>
      </c>
      <c r="D9" s="16" t="s">
        <v>18</v>
      </c>
      <c r="E9" s="16" t="s">
        <v>19</v>
      </c>
      <c r="F9" s="16" t="s">
        <v>20</v>
      </c>
    </row>
    <row r="10" spans="1:6" ht="24" thickBot="1">
      <c r="A10" s="17">
        <v>1</v>
      </c>
      <c r="B10" s="18" t="s">
        <v>4</v>
      </c>
      <c r="C10" s="18" t="s">
        <v>5</v>
      </c>
      <c r="D10" s="19">
        <v>4</v>
      </c>
      <c r="E10" s="19">
        <v>5</v>
      </c>
      <c r="F10" s="19">
        <v>6</v>
      </c>
    </row>
    <row r="11" spans="1:6" ht="37.5">
      <c r="A11" s="21">
        <v>1</v>
      </c>
      <c r="B11" s="70" t="s">
        <v>223</v>
      </c>
      <c r="C11" s="22" t="s">
        <v>6</v>
      </c>
      <c r="D11" s="23">
        <f>D12</f>
        <v>319510.0700000003</v>
      </c>
      <c r="E11" s="23">
        <f>E12</f>
        <v>0</v>
      </c>
      <c r="F11" s="23">
        <f>F12</f>
        <v>0</v>
      </c>
    </row>
    <row r="12" spans="1:6" ht="56.25" customHeight="1">
      <c r="A12" s="24">
        <v>2</v>
      </c>
      <c r="B12" s="71" t="s">
        <v>224</v>
      </c>
      <c r="C12" s="25" t="s">
        <v>7</v>
      </c>
      <c r="D12" s="26">
        <f>D17+D13</f>
        <v>319510.0700000003</v>
      </c>
      <c r="E12" s="26">
        <f>E17+E13</f>
        <v>0</v>
      </c>
      <c r="F12" s="26">
        <f>F17+F13</f>
        <v>0</v>
      </c>
    </row>
    <row r="13" spans="1:6" ht="25.5" customHeight="1">
      <c r="A13" s="24">
        <v>3</v>
      </c>
      <c r="B13" s="71" t="s">
        <v>225</v>
      </c>
      <c r="C13" s="25" t="s">
        <v>8</v>
      </c>
      <c r="D13" s="26">
        <f aca="true" t="shared" si="0" ref="D13:F15">D14</f>
        <v>-7518391.6</v>
      </c>
      <c r="E13" s="26">
        <f t="shared" si="0"/>
        <v>-6995803.82</v>
      </c>
      <c r="F13" s="26">
        <f t="shared" si="0"/>
        <v>-7107297.18</v>
      </c>
    </row>
    <row r="14" spans="1:6" ht="18.75">
      <c r="A14" s="27">
        <v>4</v>
      </c>
      <c r="B14" s="72" t="s">
        <v>226</v>
      </c>
      <c r="C14" s="28" t="s">
        <v>9</v>
      </c>
      <c r="D14" s="29">
        <f t="shared" si="0"/>
        <v>-7518391.6</v>
      </c>
      <c r="E14" s="29">
        <f t="shared" si="0"/>
        <v>-6995803.82</v>
      </c>
      <c r="F14" s="29">
        <f t="shared" si="0"/>
        <v>-7107297.18</v>
      </c>
    </row>
    <row r="15" spans="1:6" ht="37.5">
      <c r="A15" s="27">
        <v>5</v>
      </c>
      <c r="B15" s="72" t="s">
        <v>227</v>
      </c>
      <c r="C15" s="28" t="s">
        <v>10</v>
      </c>
      <c r="D15" s="29">
        <f t="shared" si="0"/>
        <v>-7518391.6</v>
      </c>
      <c r="E15" s="29">
        <f t="shared" si="0"/>
        <v>-6995803.82</v>
      </c>
      <c r="F15" s="29">
        <f t="shared" si="0"/>
        <v>-7107297.18</v>
      </c>
    </row>
    <row r="16" spans="1:6" ht="37.5">
      <c r="A16" s="27">
        <v>6</v>
      </c>
      <c r="B16" s="72" t="s">
        <v>228</v>
      </c>
      <c r="C16" s="28" t="s">
        <v>11</v>
      </c>
      <c r="D16" s="29">
        <v>-7518391.6</v>
      </c>
      <c r="E16" s="29">
        <v>-6995803.82</v>
      </c>
      <c r="F16" s="29">
        <v>-7107297.18</v>
      </c>
    </row>
    <row r="17" spans="1:6" ht="18.75">
      <c r="A17" s="24">
        <v>7</v>
      </c>
      <c r="B17" s="71" t="s">
        <v>229</v>
      </c>
      <c r="C17" s="25" t="s">
        <v>12</v>
      </c>
      <c r="D17" s="26">
        <f aca="true" t="shared" si="1" ref="D17:F19">D18</f>
        <v>7837901.67</v>
      </c>
      <c r="E17" s="98">
        <f t="shared" si="1"/>
        <v>6995803.82</v>
      </c>
      <c r="F17" s="26">
        <f t="shared" si="1"/>
        <v>7107297.18</v>
      </c>
    </row>
    <row r="18" spans="1:6" ht="18.75">
      <c r="A18" s="27">
        <v>8</v>
      </c>
      <c r="B18" s="72" t="s">
        <v>230</v>
      </c>
      <c r="C18" s="28" t="s">
        <v>13</v>
      </c>
      <c r="D18" s="29">
        <f t="shared" si="1"/>
        <v>7837901.67</v>
      </c>
      <c r="E18" s="99">
        <f t="shared" si="1"/>
        <v>6995803.82</v>
      </c>
      <c r="F18" s="29">
        <f t="shared" si="1"/>
        <v>7107297.18</v>
      </c>
    </row>
    <row r="19" spans="1:6" ht="23.25" customHeight="1">
      <c r="A19" s="27">
        <v>9</v>
      </c>
      <c r="B19" s="72" t="s">
        <v>231</v>
      </c>
      <c r="C19" s="28" t="s">
        <v>14</v>
      </c>
      <c r="D19" s="29">
        <f t="shared" si="1"/>
        <v>7837901.67</v>
      </c>
      <c r="E19" s="99">
        <f t="shared" si="1"/>
        <v>6995803.82</v>
      </c>
      <c r="F19" s="29">
        <f t="shared" si="1"/>
        <v>7107297.18</v>
      </c>
    </row>
    <row r="20" spans="1:6" ht="38.25" thickBot="1">
      <c r="A20" s="30">
        <v>10</v>
      </c>
      <c r="B20" s="73" t="s">
        <v>232</v>
      </c>
      <c r="C20" s="31" t="s">
        <v>15</v>
      </c>
      <c r="D20" s="32">
        <v>7837901.67</v>
      </c>
      <c r="E20" s="100">
        <v>6995803.82</v>
      </c>
      <c r="F20" s="32">
        <v>7107297.18</v>
      </c>
    </row>
    <row r="21" spans="1:6" ht="23.25">
      <c r="A21" s="20"/>
      <c r="B21" s="20"/>
      <c r="C21" s="20"/>
      <c r="D21" s="20"/>
      <c r="E21" s="20"/>
      <c r="F21" s="20"/>
    </row>
    <row r="22" spans="1:6" ht="23.25">
      <c r="A22" s="20"/>
      <c r="B22" s="20"/>
      <c r="C22" s="20"/>
      <c r="D22" s="20"/>
      <c r="E22" s="20"/>
      <c r="F22" s="20"/>
    </row>
    <row r="23" spans="1:6" ht="23.25">
      <c r="A23" s="20"/>
      <c r="B23" s="20"/>
      <c r="C23" s="20"/>
      <c r="D23" s="20"/>
      <c r="E23" s="20"/>
      <c r="F23" s="20"/>
    </row>
    <row r="24" spans="1:6" ht="23.25">
      <c r="A24" s="20"/>
      <c r="B24" s="20"/>
      <c r="C24" s="20"/>
      <c r="D24" s="20"/>
      <c r="E24" s="20"/>
      <c r="F24" s="20"/>
    </row>
    <row r="25" spans="1:6" ht="23.25">
      <c r="A25" s="20"/>
      <c r="B25" s="20"/>
      <c r="C25" s="20"/>
      <c r="D25" s="20"/>
      <c r="E25" s="20"/>
      <c r="F25" s="20"/>
    </row>
  </sheetData>
  <sheetProtection/>
  <mergeCells count="4">
    <mergeCell ref="A6:F6"/>
    <mergeCell ref="A7:F7"/>
    <mergeCell ref="D2:F4"/>
    <mergeCell ref="D1:F1"/>
  </mergeCells>
  <printOptions horizontalCentered="1"/>
  <pageMargins left="0.984251968503937" right="0.3937007874015748" top="0.5905511811023623" bottom="0.5905511811023623" header="0.5118110236220472" footer="0.393700787401574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6">
      <selection activeCell="A29" sqref="A29"/>
    </sheetView>
  </sheetViews>
  <sheetFormatPr defaultColWidth="9.140625" defaultRowHeight="12.75"/>
  <cols>
    <col min="1" max="1" width="11.7109375" style="52" customWidth="1"/>
    <col min="2" max="2" width="19.00390625" style="52" customWidth="1"/>
    <col min="3" max="3" width="33.28125" style="52" customWidth="1"/>
    <col min="4" max="4" width="107.00390625" style="52" customWidth="1"/>
    <col min="5" max="16384" width="9.140625" style="52" customWidth="1"/>
  </cols>
  <sheetData>
    <row r="1" spans="1:4" ht="15.75">
      <c r="A1" s="49"/>
      <c r="B1" s="50"/>
      <c r="C1" s="51"/>
      <c r="D1" s="127" t="s">
        <v>220</v>
      </c>
    </row>
    <row r="2" spans="1:4" ht="24" customHeight="1">
      <c r="A2" s="49"/>
      <c r="B2" s="50"/>
      <c r="C2" s="51"/>
      <c r="D2" s="126" t="s">
        <v>222</v>
      </c>
    </row>
    <row r="3" spans="1:4" ht="12.75">
      <c r="A3" s="49"/>
      <c r="B3" s="50"/>
      <c r="C3" s="51"/>
      <c r="D3" s="53"/>
    </row>
    <row r="4" spans="1:4" ht="12.75">
      <c r="A4" s="49"/>
      <c r="B4" s="50"/>
      <c r="C4" s="54"/>
      <c r="D4" s="53"/>
    </row>
    <row r="5" spans="1:4" ht="18.75">
      <c r="A5" s="134" t="s">
        <v>74</v>
      </c>
      <c r="B5" s="134"/>
      <c r="C5" s="134"/>
      <c r="D5" s="134"/>
    </row>
    <row r="6" spans="1:4" ht="12.75">
      <c r="A6" s="49"/>
      <c r="B6" s="50"/>
      <c r="C6" s="55"/>
      <c r="D6" s="49"/>
    </row>
    <row r="7" spans="1:4" ht="12.75">
      <c r="A7" s="56" t="s">
        <v>75</v>
      </c>
      <c r="B7" s="56" t="s">
        <v>76</v>
      </c>
      <c r="C7" s="56" t="s">
        <v>77</v>
      </c>
      <c r="D7" s="56" t="s">
        <v>78</v>
      </c>
    </row>
    <row r="8" spans="1:4" ht="12.75">
      <c r="A8" s="57">
        <v>1</v>
      </c>
      <c r="B8" s="57">
        <v>2</v>
      </c>
      <c r="C8" s="56">
        <v>3</v>
      </c>
      <c r="D8" s="56">
        <v>4</v>
      </c>
    </row>
    <row r="9" spans="1:6" ht="15.75">
      <c r="A9" s="81">
        <v>1</v>
      </c>
      <c r="B9" s="82" t="s">
        <v>140</v>
      </c>
      <c r="C9" s="74" t="s">
        <v>139</v>
      </c>
      <c r="D9" s="75"/>
      <c r="E9" s="101"/>
      <c r="F9" s="102"/>
    </row>
    <row r="10" spans="1:4" ht="29.25" customHeight="1">
      <c r="A10" s="58">
        <v>2</v>
      </c>
      <c r="B10" s="76" t="s">
        <v>140</v>
      </c>
      <c r="C10" s="59" t="s">
        <v>79</v>
      </c>
      <c r="D10" s="60" t="s">
        <v>80</v>
      </c>
    </row>
    <row r="11" spans="1:4" ht="32.25" customHeight="1">
      <c r="A11" s="58">
        <v>3</v>
      </c>
      <c r="B11" s="76" t="s">
        <v>140</v>
      </c>
      <c r="C11" s="59" t="s">
        <v>81</v>
      </c>
      <c r="D11" s="60" t="s">
        <v>82</v>
      </c>
    </row>
    <row r="12" spans="1:4" ht="12" customHeight="1">
      <c r="A12" s="58">
        <v>4</v>
      </c>
      <c r="B12" s="76" t="s">
        <v>140</v>
      </c>
      <c r="C12" s="59" t="s">
        <v>83</v>
      </c>
      <c r="D12" s="60" t="s">
        <v>84</v>
      </c>
    </row>
    <row r="13" spans="1:4" ht="39.75" customHeight="1">
      <c r="A13" s="58">
        <v>5</v>
      </c>
      <c r="B13" s="76" t="s">
        <v>140</v>
      </c>
      <c r="C13" s="59" t="s">
        <v>85</v>
      </c>
      <c r="D13" s="60" t="s">
        <v>86</v>
      </c>
    </row>
    <row r="14" spans="1:4" ht="39.75" customHeight="1">
      <c r="A14" s="58">
        <v>6</v>
      </c>
      <c r="B14" s="159" t="s">
        <v>140</v>
      </c>
      <c r="C14" s="80" t="s">
        <v>85</v>
      </c>
      <c r="D14" s="84" t="s">
        <v>367</v>
      </c>
    </row>
    <row r="15" spans="1:4" ht="39.75" customHeight="1">
      <c r="A15" s="58">
        <v>7</v>
      </c>
      <c r="B15" s="159" t="s">
        <v>140</v>
      </c>
      <c r="C15" s="80" t="s">
        <v>233</v>
      </c>
      <c r="D15" s="84" t="s">
        <v>234</v>
      </c>
    </row>
    <row r="16" spans="1:4" ht="27" customHeight="1">
      <c r="A16" s="58">
        <v>8</v>
      </c>
      <c r="B16" s="76" t="s">
        <v>140</v>
      </c>
      <c r="C16" s="77" t="s">
        <v>174</v>
      </c>
      <c r="D16" s="78" t="s">
        <v>178</v>
      </c>
    </row>
    <row r="17" spans="1:4" ht="18" customHeight="1">
      <c r="A17" s="58">
        <v>9</v>
      </c>
      <c r="B17" s="76" t="s">
        <v>140</v>
      </c>
      <c r="C17" s="83" t="s">
        <v>98</v>
      </c>
      <c r="D17" s="79" t="s">
        <v>99</v>
      </c>
    </row>
    <row r="18" spans="1:4" ht="17.25" customHeight="1">
      <c r="A18" s="58">
        <v>10</v>
      </c>
      <c r="B18" s="76" t="s">
        <v>140</v>
      </c>
      <c r="C18" s="83" t="s">
        <v>87</v>
      </c>
      <c r="D18" s="79" t="s">
        <v>88</v>
      </c>
    </row>
    <row r="19" spans="1:4" ht="17.25" customHeight="1">
      <c r="A19" s="58">
        <v>11</v>
      </c>
      <c r="B19" s="76" t="s">
        <v>140</v>
      </c>
      <c r="C19" s="59" t="s">
        <v>89</v>
      </c>
      <c r="D19" s="60" t="s">
        <v>27</v>
      </c>
    </row>
    <row r="20" spans="1:4" ht="15.75" customHeight="1">
      <c r="A20" s="58">
        <v>12</v>
      </c>
      <c r="B20" s="76" t="s">
        <v>140</v>
      </c>
      <c r="C20" s="59" t="s">
        <v>90</v>
      </c>
      <c r="D20" s="60" t="s">
        <v>28</v>
      </c>
    </row>
    <row r="21" spans="1:4" ht="24.75" customHeight="1">
      <c r="A21" s="58">
        <v>13</v>
      </c>
      <c r="B21" s="76" t="s">
        <v>140</v>
      </c>
      <c r="C21" s="59" t="s">
        <v>91</v>
      </c>
      <c r="D21" s="60" t="s">
        <v>92</v>
      </c>
    </row>
    <row r="22" spans="1:4" ht="15" customHeight="1">
      <c r="A22" s="58">
        <v>14</v>
      </c>
      <c r="B22" s="76" t="s">
        <v>140</v>
      </c>
      <c r="C22" s="59" t="s">
        <v>93</v>
      </c>
      <c r="D22" s="60" t="s">
        <v>94</v>
      </c>
    </row>
    <row r="23" spans="1:4" ht="30" customHeight="1">
      <c r="A23" s="58">
        <v>15</v>
      </c>
      <c r="B23" s="76" t="s">
        <v>140</v>
      </c>
      <c r="C23" s="59" t="s">
        <v>175</v>
      </c>
      <c r="D23" s="60" t="s">
        <v>176</v>
      </c>
    </row>
    <row r="24" spans="1:4" ht="17.25" customHeight="1">
      <c r="A24" s="58">
        <v>16</v>
      </c>
      <c r="B24" s="76" t="s">
        <v>140</v>
      </c>
      <c r="C24" s="59" t="s">
        <v>177</v>
      </c>
      <c r="D24" s="60" t="s">
        <v>30</v>
      </c>
    </row>
    <row r="25" spans="1:4" ht="25.5" customHeight="1">
      <c r="A25" s="58">
        <v>17</v>
      </c>
      <c r="B25" s="85" t="s">
        <v>140</v>
      </c>
      <c r="C25" s="80" t="s">
        <v>179</v>
      </c>
      <c r="D25" s="84" t="s">
        <v>141</v>
      </c>
    </row>
    <row r="26" spans="1:4" ht="12.75">
      <c r="A26" s="81">
        <v>18</v>
      </c>
      <c r="B26" s="89" t="s">
        <v>26</v>
      </c>
      <c r="C26" s="135" t="s">
        <v>95</v>
      </c>
      <c r="D26" s="136"/>
    </row>
    <row r="27" spans="1:4" ht="26.25" customHeight="1">
      <c r="A27" s="88" t="s">
        <v>368</v>
      </c>
      <c r="B27" s="87" t="s">
        <v>26</v>
      </c>
      <c r="C27" s="80" t="s">
        <v>96</v>
      </c>
      <c r="D27" s="90" t="s">
        <v>142</v>
      </c>
    </row>
    <row r="28" spans="1:4" ht="24.75" customHeight="1">
      <c r="A28" s="58">
        <v>20</v>
      </c>
      <c r="B28" s="85" t="s">
        <v>26</v>
      </c>
      <c r="C28" s="80" t="s">
        <v>97</v>
      </c>
      <c r="D28" s="90" t="s">
        <v>143</v>
      </c>
    </row>
    <row r="29" spans="1:18" ht="15.75">
      <c r="A29" s="61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3:18" ht="12.7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41" spans="3:4" ht="12.75">
      <c r="C41" s="158"/>
      <c r="D41" s="158"/>
    </row>
    <row r="44" spans="3:4" ht="12.75">
      <c r="C44" s="158"/>
      <c r="D44" s="158"/>
    </row>
    <row r="45" ht="12.75">
      <c r="D45" s="158"/>
    </row>
    <row r="47" spans="3:4" ht="12.75">
      <c r="C47" s="158"/>
      <c r="D47" s="158"/>
    </row>
  </sheetData>
  <sheetProtection/>
  <mergeCells count="2">
    <mergeCell ref="A5:D5"/>
    <mergeCell ref="C26:D26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D822"/>
  <sheetViews>
    <sheetView showZeros="0" view="pageBreakPreview" zoomScale="75" zoomScaleNormal="75" zoomScaleSheetLayoutView="75" zoomScalePageLayoutView="0" workbookViewId="0" topLeftCell="A56">
      <selection activeCell="G15" sqref="G15"/>
    </sheetView>
  </sheetViews>
  <sheetFormatPr defaultColWidth="12.00390625" defaultRowHeight="12.75" outlineLevelRow="4"/>
  <cols>
    <col min="1" max="1" width="7.57421875" style="160" customWidth="1"/>
    <col min="2" max="2" width="6.28125" style="161" customWidth="1"/>
    <col min="3" max="3" width="3.57421875" style="161" customWidth="1"/>
    <col min="4" max="4" width="4.8515625" style="161" customWidth="1"/>
    <col min="5" max="5" width="4.140625" style="161" customWidth="1"/>
    <col min="6" max="6" width="5.00390625" style="161" customWidth="1"/>
    <col min="7" max="7" width="3.7109375" style="161" customWidth="1"/>
    <col min="8" max="8" width="6.28125" style="161" customWidth="1"/>
    <col min="9" max="9" width="8.8515625" style="161" customWidth="1"/>
    <col min="10" max="10" width="69.00390625" style="163" customWidth="1"/>
    <col min="11" max="11" width="14.421875" style="163" hidden="1" customWidth="1"/>
    <col min="12" max="12" width="14.7109375" style="163" hidden="1" customWidth="1"/>
    <col min="13" max="13" width="15.00390625" style="163" hidden="1" customWidth="1"/>
    <col min="14" max="14" width="14.7109375" style="163" hidden="1" customWidth="1"/>
    <col min="15" max="15" width="18.140625" style="163" customWidth="1"/>
    <col min="16" max="16" width="16.7109375" style="163" hidden="1" customWidth="1"/>
    <col min="17" max="22" width="16.00390625" style="163" hidden="1" customWidth="1"/>
    <col min="23" max="23" width="15.7109375" style="164" hidden="1" customWidth="1"/>
    <col min="24" max="24" width="33.28125" style="165" hidden="1" customWidth="1"/>
    <col min="25" max="25" width="18.140625" style="165" hidden="1" customWidth="1"/>
    <col min="26" max="26" width="18.00390625" style="165" hidden="1" customWidth="1"/>
    <col min="27" max="27" width="20.28125" style="165" customWidth="1"/>
    <col min="28" max="28" width="19.00390625" style="165" customWidth="1"/>
    <col min="29" max="30" width="12.00390625" style="165" customWidth="1"/>
    <col min="31" max="16384" width="12.00390625" style="166" customWidth="1"/>
  </cols>
  <sheetData>
    <row r="1" spans="10:28" ht="18.75">
      <c r="J1" s="162" t="s">
        <v>235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spans="4:28" ht="15.75" customHeight="1">
      <c r="D2" s="167" t="s">
        <v>222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</row>
    <row r="3" spans="4:28" ht="15.75"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</row>
    <row r="4" spans="4:28" ht="15.75"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27" ht="18.75">
      <c r="A5" s="168" t="s">
        <v>236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9"/>
    </row>
    <row r="6" spans="10:27" ht="18.75">
      <c r="J6" s="170"/>
      <c r="K6" s="171"/>
      <c r="L6" s="171"/>
      <c r="M6" s="171"/>
      <c r="N6" s="171"/>
      <c r="O6" s="171"/>
      <c r="P6" s="171"/>
      <c r="Q6" s="171" t="s">
        <v>237</v>
      </c>
      <c r="R6" s="171"/>
      <c r="S6" s="171"/>
      <c r="T6" s="171"/>
      <c r="U6" s="171"/>
      <c r="V6" s="171"/>
      <c r="W6" s="160" t="s">
        <v>237</v>
      </c>
      <c r="X6" s="172"/>
      <c r="Y6" s="172"/>
      <c r="Z6" s="173" t="s">
        <v>238</v>
      </c>
      <c r="AA6" s="173"/>
    </row>
    <row r="7" spans="9:29" ht="18.75">
      <c r="I7" s="231"/>
      <c r="J7" s="170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60"/>
      <c r="X7" s="172"/>
      <c r="Y7" s="172"/>
      <c r="Z7" s="173"/>
      <c r="AA7" s="173"/>
      <c r="AC7" s="228"/>
    </row>
    <row r="8" spans="10:29" ht="18.75">
      <c r="J8" s="170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60"/>
      <c r="X8" s="172"/>
      <c r="Y8" s="172"/>
      <c r="Z8" s="173"/>
      <c r="AA8" s="173"/>
      <c r="AC8" s="228"/>
    </row>
    <row r="9" spans="1:29" ht="15.75" customHeight="1">
      <c r="A9" s="174" t="s">
        <v>1</v>
      </c>
      <c r="B9" s="175" t="s">
        <v>239</v>
      </c>
      <c r="C9" s="176"/>
      <c r="D9" s="176"/>
      <c r="E9" s="176"/>
      <c r="F9" s="176"/>
      <c r="G9" s="176"/>
      <c r="H9" s="176"/>
      <c r="I9" s="177"/>
      <c r="J9" s="178" t="s">
        <v>240</v>
      </c>
      <c r="K9" s="179" t="s">
        <v>241</v>
      </c>
      <c r="L9" s="179" t="s">
        <v>242</v>
      </c>
      <c r="M9" s="179" t="s">
        <v>243</v>
      </c>
      <c r="N9" s="179" t="s">
        <v>244</v>
      </c>
      <c r="O9" s="227" t="s">
        <v>364</v>
      </c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8"/>
    </row>
    <row r="10" spans="1:30" s="160" customFormat="1" ht="111.75" customHeight="1">
      <c r="A10" s="180"/>
      <c r="B10" s="181" t="s">
        <v>245</v>
      </c>
      <c r="C10" s="181" t="s">
        <v>246</v>
      </c>
      <c r="D10" s="181" t="s">
        <v>247</v>
      </c>
      <c r="E10" s="181" t="s">
        <v>248</v>
      </c>
      <c r="F10" s="181" t="s">
        <v>249</v>
      </c>
      <c r="G10" s="181" t="s">
        <v>250</v>
      </c>
      <c r="H10" s="181" t="s">
        <v>251</v>
      </c>
      <c r="I10" s="181" t="s">
        <v>252</v>
      </c>
      <c r="J10" s="182"/>
      <c r="K10" s="183"/>
      <c r="L10" s="183"/>
      <c r="M10" s="183"/>
      <c r="N10" s="183"/>
      <c r="O10" s="226" t="s">
        <v>363</v>
      </c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 t="s">
        <v>365</v>
      </c>
      <c r="AB10" s="226" t="s">
        <v>366</v>
      </c>
      <c r="AC10" s="229"/>
      <c r="AD10" s="184"/>
    </row>
    <row r="11" spans="1:30" s="160" customFormat="1" ht="15.75">
      <c r="A11" s="185">
        <v>1</v>
      </c>
      <c r="B11" s="186" t="s">
        <v>4</v>
      </c>
      <c r="C11" s="186" t="s">
        <v>5</v>
      </c>
      <c r="D11" s="186" t="s">
        <v>21</v>
      </c>
      <c r="E11" s="186" t="s">
        <v>22</v>
      </c>
      <c r="F11" s="186" t="s">
        <v>253</v>
      </c>
      <c r="G11" s="186" t="s">
        <v>254</v>
      </c>
      <c r="H11" s="186" t="s">
        <v>255</v>
      </c>
      <c r="I11" s="186" t="s">
        <v>256</v>
      </c>
      <c r="J11" s="187">
        <v>10</v>
      </c>
      <c r="K11" s="188">
        <v>11</v>
      </c>
      <c r="L11" s="188">
        <v>12</v>
      </c>
      <c r="M11" s="188"/>
      <c r="N11" s="188">
        <v>13</v>
      </c>
      <c r="O11" s="188">
        <v>11</v>
      </c>
      <c r="P11" s="189"/>
      <c r="Q11" s="189"/>
      <c r="R11" s="190">
        <v>12</v>
      </c>
      <c r="S11" s="190"/>
      <c r="T11" s="190"/>
      <c r="U11" s="190"/>
      <c r="V11" s="190"/>
      <c r="W11" s="191">
        <v>13</v>
      </c>
      <c r="X11" s="191">
        <v>11</v>
      </c>
      <c r="Y11" s="191">
        <v>12</v>
      </c>
      <c r="Z11" s="191">
        <v>13</v>
      </c>
      <c r="AA11" s="230">
        <v>12</v>
      </c>
      <c r="AB11" s="226">
        <v>13</v>
      </c>
      <c r="AC11" s="229"/>
      <c r="AD11" s="184"/>
    </row>
    <row r="12" spans="1:30" s="197" customFormat="1" ht="18.75">
      <c r="A12" s="192">
        <v>1</v>
      </c>
      <c r="B12" s="193" t="s">
        <v>23</v>
      </c>
      <c r="C12" s="193" t="s">
        <v>24</v>
      </c>
      <c r="D12" s="193" t="s">
        <v>257</v>
      </c>
      <c r="E12" s="193" t="s">
        <v>257</v>
      </c>
      <c r="F12" s="193" t="s">
        <v>23</v>
      </c>
      <c r="G12" s="193" t="s">
        <v>257</v>
      </c>
      <c r="H12" s="193" t="s">
        <v>25</v>
      </c>
      <c r="I12" s="193" t="s">
        <v>23</v>
      </c>
      <c r="J12" s="194" t="s">
        <v>258</v>
      </c>
      <c r="K12" s="195" t="e">
        <f>K13+K27+K39+#REF!+K43+#REF!+#REF!+#REF!+#REF!+#REF!+#REF!</f>
        <v>#REF!</v>
      </c>
      <c r="L12" s="195" t="e">
        <f>L13+L27+L39+#REF!+L43+#REF!+#REF!+#REF!+#REF!+#REF!+#REF!</f>
        <v>#REF!</v>
      </c>
      <c r="M12" s="195" t="e">
        <f>M13+M27+M39+#REF!+M43+#REF!+#REF!+#REF!+#REF!+#REF!+#REF!</f>
        <v>#REF!</v>
      </c>
      <c r="N12" s="195" t="e">
        <f>N13+N27+N39+#REF!+N43+#REF!+#REF!+#REF!+#REF!+#REF!+#REF!</f>
        <v>#REF!</v>
      </c>
      <c r="O12" s="233">
        <f>O13+O21+O27+O31+O39+O43+O53+O57</f>
        <v>2185100</v>
      </c>
      <c r="P12" s="233">
        <v>2681705</v>
      </c>
      <c r="Q12" s="233">
        <v>245698</v>
      </c>
      <c r="R12" s="247" t="e">
        <f>R13+R27+R39+R43+#REF!+#REF!+#REF!+#REF!</f>
        <v>#REF!</v>
      </c>
      <c r="S12" s="247"/>
      <c r="T12" s="247" t="e">
        <f>T13+T27+T39+T43+#REF!+#REF!+#REF!+#REF!</f>
        <v>#REF!</v>
      </c>
      <c r="U12" s="256" t="e">
        <f>U13+U27+U39+U43+#REF!+#REF!+#REF!+#REF!</f>
        <v>#REF!</v>
      </c>
      <c r="V12" s="247"/>
      <c r="W12" s="256" t="e">
        <f>W13+W27+W39+W43+#REF!+#REF!+#REF!+#REF!</f>
        <v>#REF!</v>
      </c>
      <c r="X12" s="249" t="e">
        <f>X13+#REF!+X27+#REF!++#REF!+X39+#REF!+X43+#REF!+#REF!+#REF!+#REF!+#REF!+#REF!</f>
        <v>#REF!</v>
      </c>
      <c r="Y12" s="249" t="e">
        <f>Y13+#REF!+Y27+#REF!++#REF!+Y39+#REF!+Y43+#REF!+#REF!+#REF!+#REF!+#REF!+#REF!</f>
        <v>#REF!</v>
      </c>
      <c r="Z12" s="249" t="e">
        <f>W12+X12+Y12</f>
        <v>#REF!</v>
      </c>
      <c r="AA12" s="233">
        <f>AA13+AA21+AA27+AA31+AA39+AA43+AA53+AA57</f>
        <v>0</v>
      </c>
      <c r="AB12" s="233">
        <f>AB13+AB21+AB27+AB31+AB39+AB43+AB53+AB57</f>
        <v>2185100</v>
      </c>
      <c r="AC12" s="196"/>
      <c r="AD12" s="196"/>
    </row>
    <row r="13" spans="1:30" s="201" customFormat="1" ht="21" customHeight="1" outlineLevel="1">
      <c r="A13" s="192">
        <v>2</v>
      </c>
      <c r="B13" s="193" t="s">
        <v>259</v>
      </c>
      <c r="C13" s="193" t="s">
        <v>24</v>
      </c>
      <c r="D13" s="193" t="s">
        <v>260</v>
      </c>
      <c r="E13" s="193" t="s">
        <v>257</v>
      </c>
      <c r="F13" s="193" t="s">
        <v>23</v>
      </c>
      <c r="G13" s="193" t="s">
        <v>257</v>
      </c>
      <c r="H13" s="193" t="s">
        <v>25</v>
      </c>
      <c r="I13" s="193" t="s">
        <v>23</v>
      </c>
      <c r="J13" s="198" t="s">
        <v>261</v>
      </c>
      <c r="K13" s="199" t="e">
        <f>#REF!+K14</f>
        <v>#REF!</v>
      </c>
      <c r="L13" s="199" t="e">
        <f>#REF!+L14</f>
        <v>#REF!</v>
      </c>
      <c r="M13" s="199" t="e">
        <f>#REF!+M14</f>
        <v>#REF!</v>
      </c>
      <c r="N13" s="199" t="e">
        <f>#REF!+N14</f>
        <v>#REF!</v>
      </c>
      <c r="O13" s="232">
        <f>O14</f>
        <v>613300</v>
      </c>
      <c r="P13" s="233">
        <v>473606</v>
      </c>
      <c r="Q13" s="232">
        <v>141394</v>
      </c>
      <c r="R13" s="234" t="e">
        <f>#REF!+R14</f>
        <v>#REF!</v>
      </c>
      <c r="S13" s="234"/>
      <c r="T13" s="234" t="e">
        <f>#REF!+T14</f>
        <v>#REF!</v>
      </c>
      <c r="U13" s="235" t="e">
        <f>#REF!+U14</f>
        <v>#REF!</v>
      </c>
      <c r="V13" s="234"/>
      <c r="W13" s="235" t="e">
        <f>#REF!+W14</f>
        <v>#REF!</v>
      </c>
      <c r="X13" s="236" t="e">
        <f>#REF!+X14</f>
        <v>#REF!</v>
      </c>
      <c r="Y13" s="236" t="e">
        <f>#REF!+Y14</f>
        <v>#REF!</v>
      </c>
      <c r="Z13" s="246" t="e">
        <f>W13+X13+Y13</f>
        <v>#REF!</v>
      </c>
      <c r="AA13" s="232">
        <f>AA14</f>
        <v>0</v>
      </c>
      <c r="AB13" s="232">
        <f>AB14</f>
        <v>613300</v>
      </c>
      <c r="AC13" s="200"/>
      <c r="AD13" s="200"/>
    </row>
    <row r="14" spans="1:30" s="201" customFormat="1" ht="18.75" outlineLevel="2">
      <c r="A14" s="202">
        <v>3</v>
      </c>
      <c r="B14" s="203" t="s">
        <v>259</v>
      </c>
      <c r="C14" s="203" t="s">
        <v>24</v>
      </c>
      <c r="D14" s="203" t="s">
        <v>260</v>
      </c>
      <c r="E14" s="203" t="s">
        <v>262</v>
      </c>
      <c r="F14" s="203" t="s">
        <v>23</v>
      </c>
      <c r="G14" s="203" t="s">
        <v>260</v>
      </c>
      <c r="H14" s="203" t="s">
        <v>25</v>
      </c>
      <c r="I14" s="203" t="s">
        <v>263</v>
      </c>
      <c r="J14" s="204" t="s">
        <v>264</v>
      </c>
      <c r="K14" s="205" t="e">
        <f>#REF!+#REF!+#REF!</f>
        <v>#REF!</v>
      </c>
      <c r="L14" s="205" t="e">
        <f>#REF!+#REF!+#REF!</f>
        <v>#REF!</v>
      </c>
      <c r="M14" s="205" t="e">
        <f>#REF!+#REF!+#REF!</f>
        <v>#REF!</v>
      </c>
      <c r="N14" s="205" t="e">
        <f>#REF!+#REF!+#REF!</f>
        <v>#REF!</v>
      </c>
      <c r="O14" s="237">
        <f>O15+O18+O19</f>
        <v>613300</v>
      </c>
      <c r="P14" s="238">
        <v>473606</v>
      </c>
      <c r="Q14" s="237">
        <v>141394</v>
      </c>
      <c r="R14" s="234" t="e">
        <f>#REF!+#REF!</f>
        <v>#REF!</v>
      </c>
      <c r="S14" s="234"/>
      <c r="T14" s="234" t="e">
        <f>#REF!+#REF!</f>
        <v>#REF!</v>
      </c>
      <c r="U14" s="239" t="e">
        <f>#REF!+#REF!</f>
        <v>#REF!</v>
      </c>
      <c r="V14" s="234"/>
      <c r="W14" s="239" t="e">
        <f>#REF!+#REF!</f>
        <v>#REF!</v>
      </c>
      <c r="X14" s="240" t="e">
        <f>SUM(#REF!)-#REF!</f>
        <v>#REF!</v>
      </c>
      <c r="Y14" s="240" t="e">
        <f>SUM(#REF!)-#REF!</f>
        <v>#REF!</v>
      </c>
      <c r="Z14" s="246" t="e">
        <f>W14+X14+Y14</f>
        <v>#REF!</v>
      </c>
      <c r="AA14" s="237">
        <f>AA15+AA18+AA19</f>
        <v>0</v>
      </c>
      <c r="AB14" s="237">
        <f>AB15+AB18+AB19</f>
        <v>613300</v>
      </c>
      <c r="AC14" s="200"/>
      <c r="AD14" s="200"/>
    </row>
    <row r="15" spans="1:30" s="201" customFormat="1" ht="78.75" outlineLevel="2">
      <c r="A15" s="202">
        <v>4</v>
      </c>
      <c r="B15" s="203" t="s">
        <v>259</v>
      </c>
      <c r="C15" s="203" t="s">
        <v>24</v>
      </c>
      <c r="D15" s="203" t="s">
        <v>260</v>
      </c>
      <c r="E15" s="203" t="s">
        <v>262</v>
      </c>
      <c r="F15" s="203" t="s">
        <v>265</v>
      </c>
      <c r="G15" s="203" t="s">
        <v>260</v>
      </c>
      <c r="H15" s="203" t="s">
        <v>25</v>
      </c>
      <c r="I15" s="203" t="s">
        <v>263</v>
      </c>
      <c r="J15" s="206" t="s">
        <v>266</v>
      </c>
      <c r="K15" s="205"/>
      <c r="L15" s="205"/>
      <c r="M15" s="205"/>
      <c r="N15" s="205"/>
      <c r="O15" s="237">
        <v>606800</v>
      </c>
      <c r="P15" s="238">
        <v>473606</v>
      </c>
      <c r="Q15" s="237">
        <v>141394</v>
      </c>
      <c r="R15" s="234"/>
      <c r="S15" s="234"/>
      <c r="T15" s="234"/>
      <c r="U15" s="239"/>
      <c r="V15" s="234"/>
      <c r="W15" s="239"/>
      <c r="X15" s="240"/>
      <c r="Y15" s="240"/>
      <c r="Z15" s="246"/>
      <c r="AA15" s="240"/>
      <c r="AB15" s="241">
        <f>O15+AA15</f>
        <v>606800</v>
      </c>
      <c r="AC15" s="200"/>
      <c r="AD15" s="200"/>
    </row>
    <row r="16" spans="1:30" s="201" customFormat="1" ht="78.75" customHeight="1" hidden="1" outlineLevel="2">
      <c r="A16" s="202">
        <v>5</v>
      </c>
      <c r="B16" s="203" t="s">
        <v>259</v>
      </c>
      <c r="C16" s="203" t="s">
        <v>24</v>
      </c>
      <c r="D16" s="203" t="s">
        <v>260</v>
      </c>
      <c r="E16" s="203" t="s">
        <v>262</v>
      </c>
      <c r="F16" s="203" t="s">
        <v>267</v>
      </c>
      <c r="G16" s="203" t="s">
        <v>260</v>
      </c>
      <c r="H16" s="203" t="s">
        <v>25</v>
      </c>
      <c r="I16" s="203" t="s">
        <v>263</v>
      </c>
      <c r="J16" s="204" t="s">
        <v>268</v>
      </c>
      <c r="K16" s="205"/>
      <c r="L16" s="205"/>
      <c r="M16" s="205"/>
      <c r="N16" s="205"/>
      <c r="O16" s="237"/>
      <c r="P16" s="238"/>
      <c r="Q16" s="237"/>
      <c r="R16" s="234"/>
      <c r="S16" s="234"/>
      <c r="T16" s="234"/>
      <c r="U16" s="239"/>
      <c r="V16" s="234"/>
      <c r="W16" s="239"/>
      <c r="X16" s="240"/>
      <c r="Y16" s="240"/>
      <c r="Z16" s="246"/>
      <c r="AA16" s="240"/>
      <c r="AB16" s="241">
        <f>O16+AA16</f>
        <v>0</v>
      </c>
      <c r="AC16" s="200"/>
      <c r="AD16" s="200"/>
    </row>
    <row r="17" spans="1:30" s="201" customFormat="1" ht="47.25" customHeight="1" hidden="1" outlineLevel="2">
      <c r="A17" s="202">
        <v>6</v>
      </c>
      <c r="B17" s="203" t="s">
        <v>259</v>
      </c>
      <c r="C17" s="203" t="s">
        <v>24</v>
      </c>
      <c r="D17" s="203" t="s">
        <v>260</v>
      </c>
      <c r="E17" s="203" t="s">
        <v>262</v>
      </c>
      <c r="F17" s="203" t="s">
        <v>269</v>
      </c>
      <c r="G17" s="203" t="s">
        <v>260</v>
      </c>
      <c r="H17" s="203" t="s">
        <v>25</v>
      </c>
      <c r="I17" s="203" t="s">
        <v>263</v>
      </c>
      <c r="J17" s="204" t="s">
        <v>270</v>
      </c>
      <c r="K17" s="205"/>
      <c r="L17" s="205"/>
      <c r="M17" s="205"/>
      <c r="N17" s="205"/>
      <c r="O17" s="237"/>
      <c r="P17" s="238"/>
      <c r="Q17" s="237"/>
      <c r="R17" s="234"/>
      <c r="S17" s="234"/>
      <c r="T17" s="234"/>
      <c r="U17" s="239"/>
      <c r="V17" s="234"/>
      <c r="W17" s="239"/>
      <c r="X17" s="240"/>
      <c r="Y17" s="240"/>
      <c r="Z17" s="246"/>
      <c r="AA17" s="240"/>
      <c r="AB17" s="241">
        <f>O17+AA17</f>
        <v>0</v>
      </c>
      <c r="AC17" s="200"/>
      <c r="AD17" s="200"/>
    </row>
    <row r="18" spans="1:30" s="201" customFormat="1" ht="47.25" customHeight="1" outlineLevel="2">
      <c r="A18" s="202">
        <v>5</v>
      </c>
      <c r="B18" s="207" t="s">
        <v>259</v>
      </c>
      <c r="C18" s="207" t="s">
        <v>24</v>
      </c>
      <c r="D18" s="207" t="s">
        <v>260</v>
      </c>
      <c r="E18" s="207" t="s">
        <v>262</v>
      </c>
      <c r="F18" s="207" t="s">
        <v>271</v>
      </c>
      <c r="G18" s="207" t="s">
        <v>260</v>
      </c>
      <c r="H18" s="207" t="s">
        <v>25</v>
      </c>
      <c r="I18" s="207" t="s">
        <v>263</v>
      </c>
      <c r="J18" s="208" t="s">
        <v>272</v>
      </c>
      <c r="K18" s="205"/>
      <c r="L18" s="205"/>
      <c r="M18" s="205"/>
      <c r="N18" s="205"/>
      <c r="O18" s="237">
        <v>6100</v>
      </c>
      <c r="P18" s="238"/>
      <c r="Q18" s="237"/>
      <c r="R18" s="234"/>
      <c r="S18" s="234"/>
      <c r="T18" s="234"/>
      <c r="U18" s="239"/>
      <c r="V18" s="234"/>
      <c r="W18" s="239"/>
      <c r="X18" s="240"/>
      <c r="Y18" s="240"/>
      <c r="Z18" s="246"/>
      <c r="AA18" s="240"/>
      <c r="AB18" s="241">
        <f>O18+AA18</f>
        <v>6100</v>
      </c>
      <c r="AC18" s="200"/>
      <c r="AD18" s="200"/>
    </row>
    <row r="19" spans="1:30" s="201" customFormat="1" ht="47.25" customHeight="1" outlineLevel="2">
      <c r="A19" s="202">
        <v>6</v>
      </c>
      <c r="B19" s="207" t="s">
        <v>259</v>
      </c>
      <c r="C19" s="207" t="s">
        <v>24</v>
      </c>
      <c r="D19" s="207" t="s">
        <v>260</v>
      </c>
      <c r="E19" s="207" t="s">
        <v>262</v>
      </c>
      <c r="F19" s="207" t="s">
        <v>269</v>
      </c>
      <c r="G19" s="207" t="s">
        <v>260</v>
      </c>
      <c r="H19" s="207" t="s">
        <v>25</v>
      </c>
      <c r="I19" s="207" t="s">
        <v>263</v>
      </c>
      <c r="J19" s="209" t="s">
        <v>273</v>
      </c>
      <c r="K19" s="205"/>
      <c r="L19" s="205"/>
      <c r="M19" s="205"/>
      <c r="N19" s="205"/>
      <c r="O19" s="237">
        <v>400</v>
      </c>
      <c r="P19" s="238"/>
      <c r="Q19" s="237"/>
      <c r="R19" s="234"/>
      <c r="S19" s="234"/>
      <c r="T19" s="234"/>
      <c r="U19" s="239"/>
      <c r="V19" s="234"/>
      <c r="W19" s="239"/>
      <c r="X19" s="240"/>
      <c r="Y19" s="240"/>
      <c r="Z19" s="246"/>
      <c r="AA19" s="240"/>
      <c r="AB19" s="241">
        <f>O19+AA19</f>
        <v>400</v>
      </c>
      <c r="AC19" s="200"/>
      <c r="AD19" s="200"/>
    </row>
    <row r="20" spans="1:30" s="201" customFormat="1" ht="47.25" customHeight="1" hidden="1" outlineLevel="2">
      <c r="A20" s="202"/>
      <c r="B20" s="207" t="s">
        <v>259</v>
      </c>
      <c r="C20" s="207" t="s">
        <v>24</v>
      </c>
      <c r="D20" s="207" t="s">
        <v>260</v>
      </c>
      <c r="E20" s="207" t="s">
        <v>262</v>
      </c>
      <c r="F20" s="207" t="s">
        <v>274</v>
      </c>
      <c r="G20" s="207" t="s">
        <v>260</v>
      </c>
      <c r="H20" s="207" t="s">
        <v>23</v>
      </c>
      <c r="I20" s="207" t="s">
        <v>263</v>
      </c>
      <c r="J20" s="209" t="s">
        <v>275</v>
      </c>
      <c r="K20" s="205"/>
      <c r="L20" s="205"/>
      <c r="M20" s="205"/>
      <c r="N20" s="205"/>
      <c r="O20" s="237"/>
      <c r="P20" s="238"/>
      <c r="Q20" s="237"/>
      <c r="R20" s="234"/>
      <c r="S20" s="234"/>
      <c r="T20" s="234"/>
      <c r="U20" s="239"/>
      <c r="V20" s="234"/>
      <c r="W20" s="239"/>
      <c r="X20" s="240"/>
      <c r="Y20" s="240"/>
      <c r="Z20" s="246"/>
      <c r="AA20" s="240"/>
      <c r="AB20" s="242"/>
      <c r="AC20" s="200"/>
      <c r="AD20" s="200"/>
    </row>
    <row r="21" spans="1:30" s="201" customFormat="1" ht="47.25" customHeight="1" outlineLevel="2">
      <c r="A21" s="192">
        <v>7</v>
      </c>
      <c r="B21" s="193" t="s">
        <v>23</v>
      </c>
      <c r="C21" s="193" t="s">
        <v>24</v>
      </c>
      <c r="D21" s="193" t="s">
        <v>276</v>
      </c>
      <c r="E21" s="193" t="s">
        <v>257</v>
      </c>
      <c r="F21" s="193" t="s">
        <v>23</v>
      </c>
      <c r="G21" s="193" t="s">
        <v>257</v>
      </c>
      <c r="H21" s="193" t="s">
        <v>25</v>
      </c>
      <c r="I21" s="193" t="s">
        <v>23</v>
      </c>
      <c r="J21" s="198" t="s">
        <v>277</v>
      </c>
      <c r="K21" s="205"/>
      <c r="L21" s="205"/>
      <c r="M21" s="205"/>
      <c r="N21" s="205"/>
      <c r="O21" s="243">
        <f>O22</f>
        <v>253500</v>
      </c>
      <c r="P21" s="238"/>
      <c r="Q21" s="237"/>
      <c r="R21" s="234"/>
      <c r="S21" s="234"/>
      <c r="T21" s="234"/>
      <c r="U21" s="239"/>
      <c r="V21" s="234"/>
      <c r="W21" s="239"/>
      <c r="X21" s="240"/>
      <c r="Y21" s="240"/>
      <c r="Z21" s="246"/>
      <c r="AA21" s="243">
        <f>AA22</f>
        <v>0</v>
      </c>
      <c r="AB21" s="243">
        <f>AB22</f>
        <v>253500</v>
      </c>
      <c r="AC21" s="200"/>
      <c r="AD21" s="200"/>
    </row>
    <row r="22" spans="1:30" s="201" customFormat="1" ht="47.25" customHeight="1" outlineLevel="2">
      <c r="A22" s="202">
        <v>8</v>
      </c>
      <c r="B22" s="203" t="s">
        <v>23</v>
      </c>
      <c r="C22" s="203" t="s">
        <v>24</v>
      </c>
      <c r="D22" s="203" t="s">
        <v>276</v>
      </c>
      <c r="E22" s="203" t="s">
        <v>262</v>
      </c>
      <c r="F22" s="203" t="s">
        <v>23</v>
      </c>
      <c r="G22" s="203" t="s">
        <v>260</v>
      </c>
      <c r="H22" s="203" t="s">
        <v>25</v>
      </c>
      <c r="I22" s="203" t="s">
        <v>263</v>
      </c>
      <c r="J22" s="204" t="s">
        <v>278</v>
      </c>
      <c r="K22" s="205"/>
      <c r="L22" s="205"/>
      <c r="M22" s="205"/>
      <c r="N22" s="205"/>
      <c r="O22" s="243">
        <f>O23+O24+O25+O26</f>
        <v>253500</v>
      </c>
      <c r="P22" s="238"/>
      <c r="Q22" s="237"/>
      <c r="R22" s="234"/>
      <c r="S22" s="234"/>
      <c r="T22" s="234"/>
      <c r="U22" s="239"/>
      <c r="V22" s="234"/>
      <c r="W22" s="239"/>
      <c r="X22" s="240"/>
      <c r="Y22" s="240"/>
      <c r="Z22" s="246"/>
      <c r="AA22" s="243">
        <f>AA23+AA24+AA25+AA26</f>
        <v>0</v>
      </c>
      <c r="AB22" s="243">
        <f>AB23+AB24+AB25+AB26</f>
        <v>253500</v>
      </c>
      <c r="AC22" s="200"/>
      <c r="AD22" s="200"/>
    </row>
    <row r="23" spans="1:30" s="201" customFormat="1" ht="69" customHeight="1" outlineLevel="2">
      <c r="A23" s="202">
        <v>9</v>
      </c>
      <c r="B23" s="203" t="s">
        <v>279</v>
      </c>
      <c r="C23" s="203" t="s">
        <v>24</v>
      </c>
      <c r="D23" s="203" t="s">
        <v>276</v>
      </c>
      <c r="E23" s="203" t="s">
        <v>262</v>
      </c>
      <c r="F23" s="203" t="s">
        <v>280</v>
      </c>
      <c r="G23" s="203" t="s">
        <v>260</v>
      </c>
      <c r="H23" s="203" t="s">
        <v>25</v>
      </c>
      <c r="I23" s="203" t="s">
        <v>263</v>
      </c>
      <c r="J23" s="204" t="s">
        <v>281</v>
      </c>
      <c r="K23" s="205"/>
      <c r="L23" s="205"/>
      <c r="M23" s="205"/>
      <c r="N23" s="205"/>
      <c r="O23" s="237">
        <v>92800</v>
      </c>
      <c r="P23" s="238"/>
      <c r="Q23" s="237"/>
      <c r="R23" s="234"/>
      <c r="S23" s="234"/>
      <c r="T23" s="234"/>
      <c r="U23" s="239"/>
      <c r="V23" s="234"/>
      <c r="W23" s="239"/>
      <c r="X23" s="240"/>
      <c r="Y23" s="240"/>
      <c r="Z23" s="246"/>
      <c r="AA23" s="240"/>
      <c r="AB23" s="241">
        <f>O23+AA23</f>
        <v>92800</v>
      </c>
      <c r="AC23" s="200"/>
      <c r="AD23" s="200"/>
    </row>
    <row r="24" spans="1:30" s="201" customFormat="1" ht="89.25" customHeight="1" outlineLevel="2">
      <c r="A24" s="202">
        <v>10</v>
      </c>
      <c r="B24" s="203" t="s">
        <v>279</v>
      </c>
      <c r="C24" s="203" t="s">
        <v>24</v>
      </c>
      <c r="D24" s="203" t="s">
        <v>276</v>
      </c>
      <c r="E24" s="203" t="s">
        <v>262</v>
      </c>
      <c r="F24" s="203" t="s">
        <v>282</v>
      </c>
      <c r="G24" s="203" t="s">
        <v>260</v>
      </c>
      <c r="H24" s="203" t="s">
        <v>25</v>
      </c>
      <c r="I24" s="203" t="s">
        <v>263</v>
      </c>
      <c r="J24" s="204" t="s">
        <v>283</v>
      </c>
      <c r="K24" s="205"/>
      <c r="L24" s="205"/>
      <c r="M24" s="205"/>
      <c r="N24" s="205"/>
      <c r="O24" s="237">
        <v>1900</v>
      </c>
      <c r="P24" s="238"/>
      <c r="Q24" s="237"/>
      <c r="R24" s="234"/>
      <c r="S24" s="234"/>
      <c r="T24" s="234"/>
      <c r="U24" s="239"/>
      <c r="V24" s="234"/>
      <c r="W24" s="239"/>
      <c r="X24" s="240"/>
      <c r="Y24" s="240"/>
      <c r="Z24" s="246"/>
      <c r="AA24" s="240"/>
      <c r="AB24" s="241">
        <f>O24+AA24</f>
        <v>1900</v>
      </c>
      <c r="AC24" s="200"/>
      <c r="AD24" s="200"/>
    </row>
    <row r="25" spans="1:30" s="201" customFormat="1" ht="93" customHeight="1" outlineLevel="2">
      <c r="A25" s="202">
        <v>11</v>
      </c>
      <c r="B25" s="203" t="s">
        <v>279</v>
      </c>
      <c r="C25" s="203" t="s">
        <v>24</v>
      </c>
      <c r="D25" s="203" t="s">
        <v>276</v>
      </c>
      <c r="E25" s="203" t="s">
        <v>262</v>
      </c>
      <c r="F25" s="203" t="s">
        <v>284</v>
      </c>
      <c r="G25" s="203" t="s">
        <v>260</v>
      </c>
      <c r="H25" s="203" t="s">
        <v>25</v>
      </c>
      <c r="I25" s="203" t="s">
        <v>263</v>
      </c>
      <c r="J25" s="204" t="s">
        <v>285</v>
      </c>
      <c r="K25" s="205"/>
      <c r="L25" s="205"/>
      <c r="M25" s="205"/>
      <c r="N25" s="205"/>
      <c r="O25" s="237">
        <v>150200</v>
      </c>
      <c r="P25" s="238"/>
      <c r="Q25" s="237"/>
      <c r="R25" s="234"/>
      <c r="S25" s="234"/>
      <c r="T25" s="234"/>
      <c r="U25" s="239"/>
      <c r="V25" s="234"/>
      <c r="W25" s="239"/>
      <c r="X25" s="240"/>
      <c r="Y25" s="240"/>
      <c r="Z25" s="246"/>
      <c r="AA25" s="240"/>
      <c r="AB25" s="241">
        <f>O25+AA25</f>
        <v>150200</v>
      </c>
      <c r="AC25" s="200"/>
      <c r="AD25" s="200"/>
    </row>
    <row r="26" spans="1:30" s="201" customFormat="1" ht="97.5" customHeight="1" outlineLevel="2">
      <c r="A26" s="202">
        <v>12</v>
      </c>
      <c r="B26" s="203" t="s">
        <v>279</v>
      </c>
      <c r="C26" s="203" t="s">
        <v>24</v>
      </c>
      <c r="D26" s="203" t="s">
        <v>276</v>
      </c>
      <c r="E26" s="203" t="s">
        <v>262</v>
      </c>
      <c r="F26" s="203" t="s">
        <v>286</v>
      </c>
      <c r="G26" s="203" t="s">
        <v>260</v>
      </c>
      <c r="H26" s="203" t="s">
        <v>25</v>
      </c>
      <c r="I26" s="203" t="s">
        <v>263</v>
      </c>
      <c r="J26" s="204" t="s">
        <v>287</v>
      </c>
      <c r="K26" s="205"/>
      <c r="L26" s="205"/>
      <c r="M26" s="205"/>
      <c r="N26" s="205"/>
      <c r="O26" s="237">
        <v>8600</v>
      </c>
      <c r="P26" s="238"/>
      <c r="Q26" s="237"/>
      <c r="R26" s="234"/>
      <c r="S26" s="234"/>
      <c r="T26" s="234"/>
      <c r="U26" s="239"/>
      <c r="V26" s="234"/>
      <c r="W26" s="239"/>
      <c r="X26" s="240"/>
      <c r="Y26" s="240"/>
      <c r="Z26" s="246"/>
      <c r="AA26" s="240"/>
      <c r="AB26" s="241">
        <f>O26+AA26</f>
        <v>8600</v>
      </c>
      <c r="AC26" s="200"/>
      <c r="AD26" s="200"/>
    </row>
    <row r="27" spans="1:30" s="201" customFormat="1" ht="18.75" outlineLevel="1">
      <c r="A27" s="192">
        <v>13</v>
      </c>
      <c r="B27" s="193" t="s">
        <v>259</v>
      </c>
      <c r="C27" s="193" t="s">
        <v>24</v>
      </c>
      <c r="D27" s="193" t="s">
        <v>288</v>
      </c>
      <c r="E27" s="193" t="s">
        <v>257</v>
      </c>
      <c r="F27" s="193" t="s">
        <v>23</v>
      </c>
      <c r="G27" s="193" t="s">
        <v>257</v>
      </c>
      <c r="H27" s="193" t="s">
        <v>25</v>
      </c>
      <c r="I27" s="193" t="s">
        <v>23</v>
      </c>
      <c r="J27" s="198" t="s">
        <v>289</v>
      </c>
      <c r="K27" s="211" t="e">
        <f>#REF!+K28</f>
        <v>#REF!</v>
      </c>
      <c r="L27" s="211" t="e">
        <f>#REF!+L28</f>
        <v>#REF!</v>
      </c>
      <c r="M27" s="211" t="e">
        <f>#REF!+M28</f>
        <v>#REF!</v>
      </c>
      <c r="N27" s="211" t="e">
        <f>#REF!+N28</f>
        <v>#REF!</v>
      </c>
      <c r="O27" s="244">
        <f>O28</f>
        <v>207000</v>
      </c>
      <c r="P27" s="233">
        <v>155731</v>
      </c>
      <c r="Q27" s="244"/>
      <c r="R27" s="234" t="e">
        <f>#REF!+R28</f>
        <v>#REF!</v>
      </c>
      <c r="S27" s="234"/>
      <c r="T27" s="234" t="e">
        <f>#REF!+T28</f>
        <v>#REF!</v>
      </c>
      <c r="U27" s="234" t="e">
        <f>#REF!+U28</f>
        <v>#REF!</v>
      </c>
      <c r="V27" s="234"/>
      <c r="W27" s="234" t="e">
        <f>#REF!+W28</f>
        <v>#REF!</v>
      </c>
      <c r="X27" s="240" t="e">
        <f>#REF!+X28</f>
        <v>#REF!</v>
      </c>
      <c r="Y27" s="240" t="e">
        <f>#REF!+Y28</f>
        <v>#REF!</v>
      </c>
      <c r="Z27" s="246" t="e">
        <f>W27+X27+Y27</f>
        <v>#REF!</v>
      </c>
      <c r="AA27" s="244">
        <f aca="true" t="shared" si="0" ref="AA27:AB29">AA28</f>
        <v>0</v>
      </c>
      <c r="AB27" s="244">
        <f t="shared" si="0"/>
        <v>207000</v>
      </c>
      <c r="AC27" s="200"/>
      <c r="AD27" s="200"/>
    </row>
    <row r="28" spans="1:30" s="201" customFormat="1" ht="15.75" customHeight="1" outlineLevel="2">
      <c r="A28" s="202">
        <v>14</v>
      </c>
      <c r="B28" s="203" t="s">
        <v>259</v>
      </c>
      <c r="C28" s="203" t="s">
        <v>24</v>
      </c>
      <c r="D28" s="203" t="s">
        <v>288</v>
      </c>
      <c r="E28" s="203" t="s">
        <v>276</v>
      </c>
      <c r="F28" s="203" t="s">
        <v>23</v>
      </c>
      <c r="G28" s="203" t="s">
        <v>260</v>
      </c>
      <c r="H28" s="203" t="s">
        <v>25</v>
      </c>
      <c r="I28" s="203" t="s">
        <v>263</v>
      </c>
      <c r="J28" s="204" t="s">
        <v>290</v>
      </c>
      <c r="K28" s="212">
        <v>200</v>
      </c>
      <c r="L28" s="212">
        <v>136</v>
      </c>
      <c r="M28" s="212">
        <v>113</v>
      </c>
      <c r="N28" s="212">
        <v>143</v>
      </c>
      <c r="O28" s="241">
        <f>O29</f>
        <v>207000</v>
      </c>
      <c r="P28" s="238">
        <v>155731</v>
      </c>
      <c r="Q28" s="241"/>
      <c r="R28" s="234">
        <v>217000</v>
      </c>
      <c r="S28" s="234"/>
      <c r="T28" s="234">
        <v>217000</v>
      </c>
      <c r="U28" s="234">
        <v>222000</v>
      </c>
      <c r="V28" s="234"/>
      <c r="W28" s="234">
        <v>222000</v>
      </c>
      <c r="X28" s="240"/>
      <c r="Y28" s="240"/>
      <c r="Z28" s="246">
        <f>W28+X28+Y28</f>
        <v>222000</v>
      </c>
      <c r="AA28" s="241">
        <f t="shared" si="0"/>
        <v>0</v>
      </c>
      <c r="AB28" s="241">
        <f t="shared" si="0"/>
        <v>207000</v>
      </c>
      <c r="AC28" s="200"/>
      <c r="AD28" s="200"/>
    </row>
    <row r="29" spans="1:30" s="201" customFormat="1" ht="15.75" customHeight="1" outlineLevel="2">
      <c r="A29" s="202">
        <v>15</v>
      </c>
      <c r="B29" s="203" t="s">
        <v>259</v>
      </c>
      <c r="C29" s="203" t="s">
        <v>24</v>
      </c>
      <c r="D29" s="203" t="s">
        <v>288</v>
      </c>
      <c r="E29" s="203" t="s">
        <v>276</v>
      </c>
      <c r="F29" s="203" t="s">
        <v>265</v>
      </c>
      <c r="G29" s="203" t="s">
        <v>260</v>
      </c>
      <c r="H29" s="203" t="s">
        <v>25</v>
      </c>
      <c r="I29" s="203" t="s">
        <v>263</v>
      </c>
      <c r="J29" s="204" t="s">
        <v>290</v>
      </c>
      <c r="K29" s="212"/>
      <c r="L29" s="212"/>
      <c r="M29" s="212"/>
      <c r="N29" s="212"/>
      <c r="O29" s="241">
        <v>207000</v>
      </c>
      <c r="P29" s="238"/>
      <c r="Q29" s="241"/>
      <c r="R29" s="234"/>
      <c r="S29" s="234"/>
      <c r="T29" s="234"/>
      <c r="U29" s="234"/>
      <c r="V29" s="234"/>
      <c r="W29" s="234"/>
      <c r="X29" s="240"/>
      <c r="Y29" s="240"/>
      <c r="Z29" s="246"/>
      <c r="AA29" s="240"/>
      <c r="AB29" s="241">
        <f>O29+AA29</f>
        <v>207000</v>
      </c>
      <c r="AC29" s="200"/>
      <c r="AD29" s="200"/>
    </row>
    <row r="30" spans="1:30" s="201" customFormat="1" ht="15.75" customHeight="1" hidden="1" outlineLevel="2">
      <c r="A30" s="202"/>
      <c r="B30" s="207" t="s">
        <v>259</v>
      </c>
      <c r="C30" s="207" t="s">
        <v>24</v>
      </c>
      <c r="D30" s="207" t="s">
        <v>288</v>
      </c>
      <c r="E30" s="207" t="s">
        <v>276</v>
      </c>
      <c r="F30" s="207" t="s">
        <v>271</v>
      </c>
      <c r="G30" s="207" t="s">
        <v>260</v>
      </c>
      <c r="H30" s="207" t="s">
        <v>25</v>
      </c>
      <c r="I30" s="207" t="s">
        <v>263</v>
      </c>
      <c r="J30" s="213" t="s">
        <v>291</v>
      </c>
      <c r="K30" s="212"/>
      <c r="L30" s="212"/>
      <c r="M30" s="212"/>
      <c r="N30" s="212"/>
      <c r="O30" s="241"/>
      <c r="P30" s="238"/>
      <c r="Q30" s="241"/>
      <c r="R30" s="234"/>
      <c r="S30" s="234"/>
      <c r="T30" s="234"/>
      <c r="U30" s="234"/>
      <c r="V30" s="234"/>
      <c r="W30" s="234"/>
      <c r="X30" s="240"/>
      <c r="Y30" s="240"/>
      <c r="Z30" s="246"/>
      <c r="AA30" s="240"/>
      <c r="AB30" s="242"/>
      <c r="AC30" s="200"/>
      <c r="AD30" s="200"/>
    </row>
    <row r="31" spans="1:30" s="201" customFormat="1" ht="15.75" customHeight="1" outlineLevel="2">
      <c r="A31" s="192">
        <v>16</v>
      </c>
      <c r="B31" s="193" t="s">
        <v>259</v>
      </c>
      <c r="C31" s="193" t="s">
        <v>24</v>
      </c>
      <c r="D31" s="193" t="s">
        <v>292</v>
      </c>
      <c r="E31" s="193" t="s">
        <v>257</v>
      </c>
      <c r="F31" s="193" t="s">
        <v>23</v>
      </c>
      <c r="G31" s="193" t="s">
        <v>257</v>
      </c>
      <c r="H31" s="193" t="s">
        <v>25</v>
      </c>
      <c r="I31" s="193" t="s">
        <v>23</v>
      </c>
      <c r="J31" s="198" t="s">
        <v>293</v>
      </c>
      <c r="K31" s="211"/>
      <c r="L31" s="211"/>
      <c r="M31" s="211"/>
      <c r="N31" s="211"/>
      <c r="O31" s="244">
        <f>O32+O34</f>
        <v>490000</v>
      </c>
      <c r="P31" s="233">
        <v>1393584</v>
      </c>
      <c r="Q31" s="244">
        <v>99448</v>
      </c>
      <c r="R31" s="234"/>
      <c r="S31" s="234"/>
      <c r="T31" s="234"/>
      <c r="U31" s="234"/>
      <c r="V31" s="234"/>
      <c r="W31" s="234"/>
      <c r="X31" s="240"/>
      <c r="Y31" s="240"/>
      <c r="Z31" s="246"/>
      <c r="AA31" s="244">
        <f>AA32+AA34</f>
        <v>0</v>
      </c>
      <c r="AB31" s="244">
        <f>AB32+AB34</f>
        <v>490000</v>
      </c>
      <c r="AC31" s="200"/>
      <c r="AD31" s="200"/>
    </row>
    <row r="32" spans="1:30" s="201" customFormat="1" ht="15.75" customHeight="1" outlineLevel="2">
      <c r="A32" s="202">
        <v>17</v>
      </c>
      <c r="B32" s="203" t="s">
        <v>259</v>
      </c>
      <c r="C32" s="203" t="s">
        <v>24</v>
      </c>
      <c r="D32" s="203" t="s">
        <v>292</v>
      </c>
      <c r="E32" s="203" t="s">
        <v>260</v>
      </c>
      <c r="F32" s="203" t="s">
        <v>23</v>
      </c>
      <c r="G32" s="203" t="s">
        <v>257</v>
      </c>
      <c r="H32" s="203" t="s">
        <v>25</v>
      </c>
      <c r="I32" s="203" t="s">
        <v>263</v>
      </c>
      <c r="J32" s="204" t="s">
        <v>294</v>
      </c>
      <c r="K32" s="212"/>
      <c r="L32" s="212"/>
      <c r="M32" s="212"/>
      <c r="N32" s="212"/>
      <c r="O32" s="241">
        <f>O33</f>
        <v>118000</v>
      </c>
      <c r="P32" s="238">
        <v>110552</v>
      </c>
      <c r="Q32" s="241">
        <v>99448</v>
      </c>
      <c r="R32" s="234"/>
      <c r="S32" s="234"/>
      <c r="T32" s="234"/>
      <c r="U32" s="234"/>
      <c r="V32" s="234"/>
      <c r="W32" s="234"/>
      <c r="X32" s="240"/>
      <c r="Y32" s="240"/>
      <c r="Z32" s="246"/>
      <c r="AA32" s="241">
        <f>AA33</f>
        <v>0</v>
      </c>
      <c r="AB32" s="241">
        <f>AB33</f>
        <v>118000</v>
      </c>
      <c r="AC32" s="200"/>
      <c r="AD32" s="200"/>
    </row>
    <row r="33" spans="1:30" s="201" customFormat="1" ht="32.25" customHeight="1" outlineLevel="2">
      <c r="A33" s="202">
        <v>18</v>
      </c>
      <c r="B33" s="203" t="s">
        <v>259</v>
      </c>
      <c r="C33" s="203" t="s">
        <v>24</v>
      </c>
      <c r="D33" s="203" t="s">
        <v>292</v>
      </c>
      <c r="E33" s="203" t="s">
        <v>260</v>
      </c>
      <c r="F33" s="203" t="s">
        <v>269</v>
      </c>
      <c r="G33" s="203" t="s">
        <v>295</v>
      </c>
      <c r="H33" s="203" t="s">
        <v>25</v>
      </c>
      <c r="I33" s="203" t="s">
        <v>263</v>
      </c>
      <c r="J33" s="204" t="s">
        <v>296</v>
      </c>
      <c r="K33" s="212"/>
      <c r="L33" s="212"/>
      <c r="M33" s="212"/>
      <c r="N33" s="212"/>
      <c r="O33" s="241">
        <v>118000</v>
      </c>
      <c r="P33" s="238">
        <v>110552</v>
      </c>
      <c r="Q33" s="241">
        <v>99448</v>
      </c>
      <c r="R33" s="234"/>
      <c r="S33" s="234"/>
      <c r="T33" s="234"/>
      <c r="U33" s="234"/>
      <c r="V33" s="234"/>
      <c r="W33" s="234"/>
      <c r="X33" s="240"/>
      <c r="Y33" s="240"/>
      <c r="Z33" s="246"/>
      <c r="AA33" s="240"/>
      <c r="AB33" s="241">
        <f>O33+AA33</f>
        <v>118000</v>
      </c>
      <c r="AC33" s="200"/>
      <c r="AD33" s="200"/>
    </row>
    <row r="34" spans="1:30" s="201" customFormat="1" ht="15.75" customHeight="1" outlineLevel="2">
      <c r="A34" s="202">
        <v>19</v>
      </c>
      <c r="B34" s="203" t="s">
        <v>259</v>
      </c>
      <c r="C34" s="203" t="s">
        <v>24</v>
      </c>
      <c r="D34" s="203" t="s">
        <v>292</v>
      </c>
      <c r="E34" s="203" t="s">
        <v>292</v>
      </c>
      <c r="F34" s="203" t="s">
        <v>23</v>
      </c>
      <c r="G34" s="203" t="s">
        <v>257</v>
      </c>
      <c r="H34" s="203" t="s">
        <v>25</v>
      </c>
      <c r="I34" s="203" t="s">
        <v>263</v>
      </c>
      <c r="J34" s="204" t="s">
        <v>297</v>
      </c>
      <c r="K34" s="212"/>
      <c r="L34" s="212"/>
      <c r="M34" s="212"/>
      <c r="N34" s="212"/>
      <c r="O34" s="241">
        <f>O37+O35</f>
        <v>372000</v>
      </c>
      <c r="P34" s="241">
        <v>1283032</v>
      </c>
      <c r="Q34" s="241"/>
      <c r="R34" s="234"/>
      <c r="S34" s="234"/>
      <c r="T34" s="234"/>
      <c r="U34" s="234"/>
      <c r="V34" s="234"/>
      <c r="W34" s="234"/>
      <c r="X34" s="240"/>
      <c r="Y34" s="240"/>
      <c r="Z34" s="246"/>
      <c r="AA34" s="241">
        <f>AA37+AA35</f>
        <v>0</v>
      </c>
      <c r="AB34" s="241">
        <f>AB37+AB35</f>
        <v>372000</v>
      </c>
      <c r="AC34" s="200"/>
      <c r="AD34" s="200"/>
    </row>
    <row r="35" spans="1:30" s="201" customFormat="1" ht="36" customHeight="1" outlineLevel="2">
      <c r="A35" s="202">
        <v>20</v>
      </c>
      <c r="B35" s="203" t="s">
        <v>259</v>
      </c>
      <c r="C35" s="203" t="s">
        <v>24</v>
      </c>
      <c r="D35" s="203" t="s">
        <v>292</v>
      </c>
      <c r="E35" s="203" t="s">
        <v>292</v>
      </c>
      <c r="F35" s="203" t="s">
        <v>265</v>
      </c>
      <c r="G35" s="203" t="s">
        <v>257</v>
      </c>
      <c r="H35" s="203" t="s">
        <v>25</v>
      </c>
      <c r="I35" s="203" t="s">
        <v>263</v>
      </c>
      <c r="J35" s="204" t="s">
        <v>298</v>
      </c>
      <c r="K35" s="212"/>
      <c r="L35" s="212"/>
      <c r="M35" s="212"/>
      <c r="N35" s="212"/>
      <c r="O35" s="241">
        <f>O36</f>
        <v>350000</v>
      </c>
      <c r="P35" s="241"/>
      <c r="Q35" s="241"/>
      <c r="R35" s="234"/>
      <c r="S35" s="234"/>
      <c r="T35" s="234"/>
      <c r="U35" s="234"/>
      <c r="V35" s="234"/>
      <c r="W35" s="234"/>
      <c r="X35" s="240"/>
      <c r="Y35" s="240"/>
      <c r="Z35" s="246"/>
      <c r="AA35" s="241">
        <f>AA36</f>
        <v>0</v>
      </c>
      <c r="AB35" s="241">
        <f>AB36</f>
        <v>350000</v>
      </c>
      <c r="AC35" s="200"/>
      <c r="AD35" s="200"/>
    </row>
    <row r="36" spans="1:30" s="201" customFormat="1" ht="54" customHeight="1" outlineLevel="2">
      <c r="A36" s="202">
        <v>21</v>
      </c>
      <c r="B36" s="203" t="s">
        <v>259</v>
      </c>
      <c r="C36" s="203" t="s">
        <v>24</v>
      </c>
      <c r="D36" s="203" t="s">
        <v>292</v>
      </c>
      <c r="E36" s="203" t="s">
        <v>292</v>
      </c>
      <c r="F36" s="203" t="s">
        <v>26</v>
      </c>
      <c r="G36" s="203" t="s">
        <v>295</v>
      </c>
      <c r="H36" s="203" t="s">
        <v>25</v>
      </c>
      <c r="I36" s="203" t="s">
        <v>263</v>
      </c>
      <c r="J36" s="204" t="s">
        <v>299</v>
      </c>
      <c r="K36" s="212"/>
      <c r="L36" s="212"/>
      <c r="M36" s="212"/>
      <c r="N36" s="212"/>
      <c r="O36" s="241">
        <v>350000</v>
      </c>
      <c r="P36" s="241">
        <v>396480</v>
      </c>
      <c r="Q36" s="241"/>
      <c r="R36" s="234"/>
      <c r="S36" s="234"/>
      <c r="T36" s="234"/>
      <c r="U36" s="234"/>
      <c r="V36" s="234"/>
      <c r="W36" s="234"/>
      <c r="X36" s="240"/>
      <c r="Y36" s="240"/>
      <c r="Z36" s="246"/>
      <c r="AA36" s="240"/>
      <c r="AB36" s="241">
        <f>O36+AA36</f>
        <v>350000</v>
      </c>
      <c r="AC36" s="200"/>
      <c r="AD36" s="200"/>
    </row>
    <row r="37" spans="1:30" s="201" customFormat="1" ht="39.75" customHeight="1" outlineLevel="2">
      <c r="A37" s="202">
        <v>22</v>
      </c>
      <c r="B37" s="203" t="s">
        <v>259</v>
      </c>
      <c r="C37" s="203" t="s">
        <v>24</v>
      </c>
      <c r="D37" s="203" t="s">
        <v>292</v>
      </c>
      <c r="E37" s="203" t="s">
        <v>292</v>
      </c>
      <c r="F37" s="203" t="s">
        <v>271</v>
      </c>
      <c r="G37" s="203" t="s">
        <v>257</v>
      </c>
      <c r="H37" s="203" t="s">
        <v>25</v>
      </c>
      <c r="I37" s="203" t="s">
        <v>263</v>
      </c>
      <c r="J37" s="204" t="s">
        <v>300</v>
      </c>
      <c r="K37" s="212"/>
      <c r="L37" s="212"/>
      <c r="M37" s="212"/>
      <c r="N37" s="212"/>
      <c r="O37" s="241">
        <f>O38</f>
        <v>22000</v>
      </c>
      <c r="P37" s="241"/>
      <c r="Q37" s="241"/>
      <c r="R37" s="234"/>
      <c r="S37" s="234"/>
      <c r="T37" s="234"/>
      <c r="U37" s="234"/>
      <c r="V37" s="234"/>
      <c r="W37" s="234"/>
      <c r="X37" s="240"/>
      <c r="Y37" s="240"/>
      <c r="Z37" s="246"/>
      <c r="AA37" s="241">
        <f>AA38</f>
        <v>0</v>
      </c>
      <c r="AB37" s="241">
        <f>AB38</f>
        <v>22000</v>
      </c>
      <c r="AC37" s="200"/>
      <c r="AD37" s="200"/>
    </row>
    <row r="38" spans="1:30" s="201" customFormat="1" ht="45.75" customHeight="1" outlineLevel="2">
      <c r="A38" s="202">
        <v>23</v>
      </c>
      <c r="B38" s="203" t="s">
        <v>259</v>
      </c>
      <c r="C38" s="203" t="s">
        <v>24</v>
      </c>
      <c r="D38" s="203" t="s">
        <v>292</v>
      </c>
      <c r="E38" s="203" t="s">
        <v>292</v>
      </c>
      <c r="F38" s="203" t="s">
        <v>301</v>
      </c>
      <c r="G38" s="203" t="s">
        <v>295</v>
      </c>
      <c r="H38" s="203" t="s">
        <v>25</v>
      </c>
      <c r="I38" s="203" t="s">
        <v>263</v>
      </c>
      <c r="J38" s="204" t="s">
        <v>302</v>
      </c>
      <c r="K38" s="212"/>
      <c r="L38" s="212"/>
      <c r="M38" s="212"/>
      <c r="N38" s="212"/>
      <c r="O38" s="241">
        <v>22000</v>
      </c>
      <c r="P38" s="241">
        <v>886552</v>
      </c>
      <c r="Q38" s="241"/>
      <c r="R38" s="234"/>
      <c r="S38" s="234"/>
      <c r="T38" s="234"/>
      <c r="U38" s="234"/>
      <c r="V38" s="234"/>
      <c r="W38" s="234"/>
      <c r="X38" s="240"/>
      <c r="Y38" s="240"/>
      <c r="Z38" s="246"/>
      <c r="AA38" s="240"/>
      <c r="AB38" s="245">
        <f>O38+AA38</f>
        <v>22000</v>
      </c>
      <c r="AC38" s="200"/>
      <c r="AD38" s="200"/>
    </row>
    <row r="39" spans="1:30" s="201" customFormat="1" ht="18.75" outlineLevel="1">
      <c r="A39" s="192">
        <v>24</v>
      </c>
      <c r="B39" s="193" t="s">
        <v>140</v>
      </c>
      <c r="C39" s="193" t="s">
        <v>24</v>
      </c>
      <c r="D39" s="193" t="s">
        <v>303</v>
      </c>
      <c r="E39" s="193" t="s">
        <v>257</v>
      </c>
      <c r="F39" s="193" t="s">
        <v>23</v>
      </c>
      <c r="G39" s="193" t="s">
        <v>257</v>
      </c>
      <c r="H39" s="193" t="s">
        <v>25</v>
      </c>
      <c r="I39" s="193" t="s">
        <v>23</v>
      </c>
      <c r="J39" s="198" t="s">
        <v>304</v>
      </c>
      <c r="K39" s="211" t="e">
        <f>#REF!+#REF!+K40</f>
        <v>#REF!</v>
      </c>
      <c r="L39" s="211" t="e">
        <f>#REF!+#REF!+L40</f>
        <v>#REF!</v>
      </c>
      <c r="M39" s="211" t="e">
        <f>#REF!+#REF!+M40</f>
        <v>#REF!</v>
      </c>
      <c r="N39" s="211" t="e">
        <f>#REF!+#REF!+N40</f>
        <v>#REF!</v>
      </c>
      <c r="O39" s="244">
        <f>O40</f>
        <v>12000</v>
      </c>
      <c r="P39" s="244">
        <v>22144</v>
      </c>
      <c r="Q39" s="244">
        <v>4856</v>
      </c>
      <c r="R39" s="234" t="e">
        <f>#REF!+R40</f>
        <v>#REF!</v>
      </c>
      <c r="S39" s="234"/>
      <c r="T39" s="234" t="e">
        <f>#REF!+T40</f>
        <v>#REF!</v>
      </c>
      <c r="U39" s="234" t="e">
        <f>#REF!+U40</f>
        <v>#REF!</v>
      </c>
      <c r="V39" s="234"/>
      <c r="W39" s="234" t="e">
        <f>#REF!+W40</f>
        <v>#REF!</v>
      </c>
      <c r="X39" s="240" t="e">
        <f>#REF!</f>
        <v>#REF!</v>
      </c>
      <c r="Y39" s="240" t="e">
        <f>#REF!</f>
        <v>#REF!</v>
      </c>
      <c r="Z39" s="246" t="e">
        <f>W39+X39+Y39</f>
        <v>#REF!</v>
      </c>
      <c r="AA39" s="244">
        <f>AA40</f>
        <v>0</v>
      </c>
      <c r="AB39" s="244">
        <f>AB40</f>
        <v>12000</v>
      </c>
      <c r="AC39" s="200"/>
      <c r="AD39" s="200"/>
    </row>
    <row r="40" spans="1:28" ht="45.75" customHeight="1" outlineLevel="3">
      <c r="A40" s="202">
        <v>25</v>
      </c>
      <c r="B40" s="203" t="s">
        <v>140</v>
      </c>
      <c r="C40" s="203" t="s">
        <v>24</v>
      </c>
      <c r="D40" s="203" t="s">
        <v>303</v>
      </c>
      <c r="E40" s="203" t="s">
        <v>305</v>
      </c>
      <c r="F40" s="203" t="s">
        <v>23</v>
      </c>
      <c r="G40" s="203" t="s">
        <v>260</v>
      </c>
      <c r="H40" s="203" t="s">
        <v>25</v>
      </c>
      <c r="I40" s="203" t="s">
        <v>263</v>
      </c>
      <c r="J40" s="204" t="s">
        <v>306</v>
      </c>
      <c r="K40" s="212" t="e">
        <f>#REF!+K41</f>
        <v>#REF!</v>
      </c>
      <c r="L40" s="212" t="e">
        <f>#REF!+L41</f>
        <v>#REF!</v>
      </c>
      <c r="M40" s="212" t="e">
        <f>#REF!+M41</f>
        <v>#REF!</v>
      </c>
      <c r="N40" s="212" t="e">
        <f>#REF!+N41</f>
        <v>#REF!</v>
      </c>
      <c r="O40" s="241">
        <f>O41</f>
        <v>12000</v>
      </c>
      <c r="P40" s="241">
        <v>22144</v>
      </c>
      <c r="Q40" s="241">
        <v>4856</v>
      </c>
      <c r="R40" s="234" t="e">
        <f>#REF!+#REF!</f>
        <v>#REF!</v>
      </c>
      <c r="S40" s="234"/>
      <c r="T40" s="234" t="e">
        <f>#REF!+#REF!</f>
        <v>#REF!</v>
      </c>
      <c r="U40" s="234" t="e">
        <f>#REF!+#REF!</f>
        <v>#REF!</v>
      </c>
      <c r="V40" s="234"/>
      <c r="W40" s="234" t="e">
        <f>#REF!+#REF!</f>
        <v>#REF!</v>
      </c>
      <c r="X40" s="240"/>
      <c r="Y40" s="240"/>
      <c r="Z40" s="246" t="e">
        <f>W40+X40+Y40</f>
        <v>#REF!</v>
      </c>
      <c r="AA40" s="241">
        <f>AA41</f>
        <v>0</v>
      </c>
      <c r="AB40" s="241">
        <f>AB41</f>
        <v>12000</v>
      </c>
    </row>
    <row r="41" spans="1:28" ht="51" customHeight="1" outlineLevel="3">
      <c r="A41" s="202">
        <v>26</v>
      </c>
      <c r="B41" s="203" t="s">
        <v>140</v>
      </c>
      <c r="C41" s="203" t="s">
        <v>24</v>
      </c>
      <c r="D41" s="203" t="s">
        <v>303</v>
      </c>
      <c r="E41" s="203" t="s">
        <v>305</v>
      </c>
      <c r="F41" s="203" t="s">
        <v>271</v>
      </c>
      <c r="G41" s="203" t="s">
        <v>260</v>
      </c>
      <c r="H41" s="203" t="s">
        <v>25</v>
      </c>
      <c r="I41" s="203" t="s">
        <v>263</v>
      </c>
      <c r="J41" s="204" t="s">
        <v>307</v>
      </c>
      <c r="K41" s="212">
        <v>810</v>
      </c>
      <c r="L41" s="212">
        <v>834</v>
      </c>
      <c r="M41" s="212">
        <v>518</v>
      </c>
      <c r="N41" s="212">
        <v>570</v>
      </c>
      <c r="O41" s="241">
        <v>12000</v>
      </c>
      <c r="P41" s="241">
        <v>22144</v>
      </c>
      <c r="Q41" s="241">
        <v>4856</v>
      </c>
      <c r="R41" s="234"/>
      <c r="S41" s="234"/>
      <c r="T41" s="234"/>
      <c r="U41" s="234"/>
      <c r="V41" s="234"/>
      <c r="W41" s="234"/>
      <c r="X41" s="240"/>
      <c r="Y41" s="240"/>
      <c r="Z41" s="246"/>
      <c r="AA41" s="240"/>
      <c r="AB41" s="245">
        <f>O41+AA41</f>
        <v>12000</v>
      </c>
    </row>
    <row r="42" spans="1:28" ht="51" customHeight="1" hidden="1" outlineLevel="3">
      <c r="A42" s="202"/>
      <c r="B42" s="203"/>
      <c r="C42" s="203"/>
      <c r="D42" s="203"/>
      <c r="E42" s="203"/>
      <c r="F42" s="203"/>
      <c r="G42" s="203"/>
      <c r="H42" s="203"/>
      <c r="I42" s="203"/>
      <c r="J42" s="204"/>
      <c r="K42" s="212"/>
      <c r="L42" s="212"/>
      <c r="M42" s="212"/>
      <c r="N42" s="212"/>
      <c r="O42" s="241"/>
      <c r="P42" s="241"/>
      <c r="Q42" s="241"/>
      <c r="R42" s="234"/>
      <c r="S42" s="234"/>
      <c r="T42" s="234"/>
      <c r="U42" s="234"/>
      <c r="V42" s="234"/>
      <c r="W42" s="234"/>
      <c r="X42" s="240"/>
      <c r="Y42" s="240"/>
      <c r="Z42" s="246"/>
      <c r="AA42" s="240"/>
      <c r="AB42" s="245"/>
    </row>
    <row r="43" spans="1:30" s="201" customFormat="1" ht="47.25" customHeight="1" outlineLevel="1" collapsed="1">
      <c r="A43" s="192">
        <v>27</v>
      </c>
      <c r="B43" s="193" t="s">
        <v>23</v>
      </c>
      <c r="C43" s="193" t="s">
        <v>24</v>
      </c>
      <c r="D43" s="193" t="s">
        <v>308</v>
      </c>
      <c r="E43" s="193" t="s">
        <v>257</v>
      </c>
      <c r="F43" s="193" t="s">
        <v>23</v>
      </c>
      <c r="G43" s="193" t="s">
        <v>257</v>
      </c>
      <c r="H43" s="193" t="s">
        <v>25</v>
      </c>
      <c r="I43" s="193" t="s">
        <v>23</v>
      </c>
      <c r="J43" s="198" t="s">
        <v>309</v>
      </c>
      <c r="K43" s="211" t="e">
        <f>#REF!+K44+#REF!+K49</f>
        <v>#REF!</v>
      </c>
      <c r="L43" s="211" t="e">
        <f>#REF!+L44+#REF!+L49</f>
        <v>#REF!</v>
      </c>
      <c r="M43" s="211" t="e">
        <f>#REF!+M44+#REF!+M49</f>
        <v>#REF!</v>
      </c>
      <c r="N43" s="211" t="e">
        <f>#REF!+N44+#REF!+N49</f>
        <v>#REF!</v>
      </c>
      <c r="O43" s="244">
        <f>O44+O47</f>
        <v>391000</v>
      </c>
      <c r="P43" s="244">
        <v>636640</v>
      </c>
      <c r="Q43" s="244"/>
      <c r="R43" s="234" t="e">
        <f>R44+#REF!</f>
        <v>#REF!</v>
      </c>
      <c r="S43" s="234"/>
      <c r="T43" s="234" t="e">
        <f>T44+#REF!</f>
        <v>#REF!</v>
      </c>
      <c r="U43" s="234" t="e">
        <f>U44+#REF!</f>
        <v>#REF!</v>
      </c>
      <c r="V43" s="234"/>
      <c r="W43" s="234" t="e">
        <f>W44+#REF!</f>
        <v>#REF!</v>
      </c>
      <c r="X43" s="240" t="e">
        <f>#REF!+X44+#REF!+#REF!+#REF!+#REF!</f>
        <v>#REF!</v>
      </c>
      <c r="Y43" s="240" t="e">
        <f>#REF!+Y44+#REF!+#REF!+#REF!+#REF!</f>
        <v>#REF!</v>
      </c>
      <c r="Z43" s="246" t="e">
        <f>W43+X43+Y43</f>
        <v>#REF!</v>
      </c>
      <c r="AA43" s="244">
        <f>AA44+AA47</f>
        <v>0</v>
      </c>
      <c r="AB43" s="244">
        <f>AB44+AB47</f>
        <v>391000</v>
      </c>
      <c r="AC43" s="200"/>
      <c r="AD43" s="200"/>
    </row>
    <row r="44" spans="1:30" s="201" customFormat="1" ht="79.5" customHeight="1" outlineLevel="2">
      <c r="A44" s="202">
        <v>28</v>
      </c>
      <c r="B44" s="203" t="s">
        <v>140</v>
      </c>
      <c r="C44" s="203" t="s">
        <v>24</v>
      </c>
      <c r="D44" s="203" t="s">
        <v>308</v>
      </c>
      <c r="E44" s="203" t="s">
        <v>288</v>
      </c>
      <c r="F44" s="203" t="s">
        <v>23</v>
      </c>
      <c r="G44" s="203" t="s">
        <v>257</v>
      </c>
      <c r="H44" s="203" t="s">
        <v>25</v>
      </c>
      <c r="I44" s="203" t="s">
        <v>310</v>
      </c>
      <c r="J44" s="204" t="s">
        <v>311</v>
      </c>
      <c r="K44" s="212" t="e">
        <f>K46+#REF!+#REF!</f>
        <v>#REF!</v>
      </c>
      <c r="L44" s="212" t="e">
        <f>L46+#REF!+#REF!</f>
        <v>#REF!</v>
      </c>
      <c r="M44" s="212" t="e">
        <f>M46+#REF!+#REF!</f>
        <v>#REF!</v>
      </c>
      <c r="N44" s="212" t="e">
        <f>N46+#REF!+#REF!</f>
        <v>#REF!</v>
      </c>
      <c r="O44" s="241">
        <f>O45</f>
        <v>328000</v>
      </c>
      <c r="P44" s="241">
        <v>398801</v>
      </c>
      <c r="Q44" s="241"/>
      <c r="R44" s="234">
        <f>R46</f>
        <v>1509000</v>
      </c>
      <c r="S44" s="234"/>
      <c r="T44" s="234">
        <f>T46</f>
        <v>1509000</v>
      </c>
      <c r="U44" s="234">
        <f>U46</f>
        <v>1616000</v>
      </c>
      <c r="V44" s="234"/>
      <c r="W44" s="234">
        <f>W46</f>
        <v>1616000</v>
      </c>
      <c r="X44" s="240" t="e">
        <f>SUM(#REF!,#REF!)</f>
        <v>#REF!</v>
      </c>
      <c r="Y44" s="240" t="e">
        <f>SUM(#REF!,#REF!)</f>
        <v>#REF!</v>
      </c>
      <c r="Z44" s="246" t="e">
        <f>W44+X44+Y44</f>
        <v>#REF!</v>
      </c>
      <c r="AA44" s="241">
        <f>AA45</f>
        <v>0</v>
      </c>
      <c r="AB44" s="241">
        <f>AB45</f>
        <v>328000</v>
      </c>
      <c r="AC44" s="200"/>
      <c r="AD44" s="200"/>
    </row>
    <row r="45" spans="1:30" s="201" customFormat="1" ht="70.5" customHeight="1" outlineLevel="2">
      <c r="A45" s="202">
        <v>29</v>
      </c>
      <c r="B45" s="203" t="s">
        <v>140</v>
      </c>
      <c r="C45" s="203" t="s">
        <v>24</v>
      </c>
      <c r="D45" s="203" t="s">
        <v>308</v>
      </c>
      <c r="E45" s="203" t="s">
        <v>288</v>
      </c>
      <c r="F45" s="203" t="s">
        <v>265</v>
      </c>
      <c r="G45" s="203" t="s">
        <v>257</v>
      </c>
      <c r="H45" s="203" t="s">
        <v>25</v>
      </c>
      <c r="I45" s="203" t="s">
        <v>310</v>
      </c>
      <c r="J45" s="204" t="s">
        <v>312</v>
      </c>
      <c r="K45" s="212"/>
      <c r="L45" s="212"/>
      <c r="M45" s="212"/>
      <c r="N45" s="212"/>
      <c r="O45" s="241">
        <f>O46</f>
        <v>328000</v>
      </c>
      <c r="P45" s="241">
        <v>398801</v>
      </c>
      <c r="Q45" s="241"/>
      <c r="R45" s="234"/>
      <c r="S45" s="234"/>
      <c r="T45" s="234"/>
      <c r="U45" s="234"/>
      <c r="V45" s="234"/>
      <c r="W45" s="234"/>
      <c r="X45" s="240"/>
      <c r="Y45" s="240"/>
      <c r="Z45" s="246"/>
      <c r="AA45" s="241">
        <f>AA46</f>
        <v>0</v>
      </c>
      <c r="AB45" s="241">
        <f>AB46</f>
        <v>328000</v>
      </c>
      <c r="AC45" s="200"/>
      <c r="AD45" s="200"/>
    </row>
    <row r="46" spans="1:30" s="201" customFormat="1" ht="73.5" customHeight="1" outlineLevel="2">
      <c r="A46" s="202">
        <v>30</v>
      </c>
      <c r="B46" s="203" t="s">
        <v>140</v>
      </c>
      <c r="C46" s="203" t="s">
        <v>24</v>
      </c>
      <c r="D46" s="203" t="s">
        <v>308</v>
      </c>
      <c r="E46" s="203" t="s">
        <v>288</v>
      </c>
      <c r="F46" s="203" t="s">
        <v>26</v>
      </c>
      <c r="G46" s="203" t="s">
        <v>295</v>
      </c>
      <c r="H46" s="203" t="s">
        <v>25</v>
      </c>
      <c r="I46" s="203" t="s">
        <v>310</v>
      </c>
      <c r="J46" s="204" t="s">
        <v>313</v>
      </c>
      <c r="K46" s="212">
        <v>983</v>
      </c>
      <c r="L46" s="212">
        <v>2000</v>
      </c>
      <c r="M46" s="212">
        <v>1371</v>
      </c>
      <c r="N46" s="212">
        <v>1800</v>
      </c>
      <c r="O46" s="241">
        <v>328000</v>
      </c>
      <c r="P46" s="241">
        <v>398801</v>
      </c>
      <c r="Q46" s="241"/>
      <c r="R46" s="234">
        <v>1509000</v>
      </c>
      <c r="S46" s="234"/>
      <c r="T46" s="234">
        <v>1509000</v>
      </c>
      <c r="U46" s="234">
        <v>1616000</v>
      </c>
      <c r="V46" s="234"/>
      <c r="W46" s="234">
        <v>1616000</v>
      </c>
      <c r="X46" s="240"/>
      <c r="Y46" s="240"/>
      <c r="Z46" s="246"/>
      <c r="AA46" s="240"/>
      <c r="AB46" s="245">
        <f>O46+AA46</f>
        <v>328000</v>
      </c>
      <c r="AC46" s="200"/>
      <c r="AD46" s="200"/>
    </row>
    <row r="47" spans="1:30" s="201" customFormat="1" ht="81" customHeight="1" outlineLevel="2">
      <c r="A47" s="202">
        <v>31</v>
      </c>
      <c r="B47" s="203" t="s">
        <v>140</v>
      </c>
      <c r="C47" s="203" t="s">
        <v>24</v>
      </c>
      <c r="D47" s="203" t="s">
        <v>308</v>
      </c>
      <c r="E47" s="203" t="s">
        <v>314</v>
      </c>
      <c r="F47" s="203" t="s">
        <v>23</v>
      </c>
      <c r="G47" s="203" t="s">
        <v>257</v>
      </c>
      <c r="H47" s="203" t="s">
        <v>25</v>
      </c>
      <c r="I47" s="203" t="s">
        <v>310</v>
      </c>
      <c r="J47" s="204" t="s">
        <v>315</v>
      </c>
      <c r="K47" s="212"/>
      <c r="L47" s="212"/>
      <c r="M47" s="212"/>
      <c r="N47" s="212"/>
      <c r="O47" s="241">
        <f>O48</f>
        <v>63000</v>
      </c>
      <c r="P47" s="241">
        <v>237839</v>
      </c>
      <c r="Q47" s="241"/>
      <c r="R47" s="234"/>
      <c r="S47" s="234"/>
      <c r="T47" s="234"/>
      <c r="U47" s="234"/>
      <c r="V47" s="234"/>
      <c r="W47" s="234"/>
      <c r="X47" s="240"/>
      <c r="Y47" s="240"/>
      <c r="Z47" s="246"/>
      <c r="AA47" s="241">
        <f>AA48</f>
        <v>0</v>
      </c>
      <c r="AB47" s="241">
        <f>AB48</f>
        <v>63000</v>
      </c>
      <c r="AC47" s="200"/>
      <c r="AD47" s="200"/>
    </row>
    <row r="48" spans="1:30" s="201" customFormat="1" ht="74.25" customHeight="1" outlineLevel="2">
      <c r="A48" s="202">
        <v>32</v>
      </c>
      <c r="B48" s="203" t="s">
        <v>140</v>
      </c>
      <c r="C48" s="203" t="s">
        <v>24</v>
      </c>
      <c r="D48" s="203" t="s">
        <v>308</v>
      </c>
      <c r="E48" s="203" t="s">
        <v>314</v>
      </c>
      <c r="F48" s="203" t="s">
        <v>274</v>
      </c>
      <c r="G48" s="203" t="s">
        <v>257</v>
      </c>
      <c r="H48" s="203" t="s">
        <v>25</v>
      </c>
      <c r="I48" s="203" t="s">
        <v>310</v>
      </c>
      <c r="J48" s="204" t="s">
        <v>316</v>
      </c>
      <c r="K48" s="212"/>
      <c r="L48" s="212"/>
      <c r="M48" s="212"/>
      <c r="N48" s="212"/>
      <c r="O48" s="241">
        <f>O49</f>
        <v>63000</v>
      </c>
      <c r="P48" s="241">
        <v>237839</v>
      </c>
      <c r="Q48" s="241"/>
      <c r="R48" s="234"/>
      <c r="S48" s="234"/>
      <c r="T48" s="234"/>
      <c r="U48" s="234"/>
      <c r="V48" s="234"/>
      <c r="W48" s="234"/>
      <c r="X48" s="240"/>
      <c r="Y48" s="240"/>
      <c r="Z48" s="246"/>
      <c r="AA48" s="241">
        <f>AA49</f>
        <v>0</v>
      </c>
      <c r="AB48" s="241">
        <f>AB49</f>
        <v>63000</v>
      </c>
      <c r="AC48" s="200"/>
      <c r="AD48" s="200"/>
    </row>
    <row r="49" spans="1:28" ht="74.25" customHeight="1" outlineLevel="4">
      <c r="A49" s="202">
        <v>33</v>
      </c>
      <c r="B49" s="203" t="s">
        <v>140</v>
      </c>
      <c r="C49" s="203" t="s">
        <v>24</v>
      </c>
      <c r="D49" s="203" t="s">
        <v>308</v>
      </c>
      <c r="E49" s="203" t="s">
        <v>314</v>
      </c>
      <c r="F49" s="203" t="s">
        <v>317</v>
      </c>
      <c r="G49" s="203" t="s">
        <v>295</v>
      </c>
      <c r="H49" s="203" t="s">
        <v>25</v>
      </c>
      <c r="I49" s="203" t="s">
        <v>310</v>
      </c>
      <c r="J49" s="204" t="s">
        <v>318</v>
      </c>
      <c r="K49" s="212">
        <v>1472</v>
      </c>
      <c r="L49" s="212">
        <v>1167</v>
      </c>
      <c r="M49" s="212">
        <v>875</v>
      </c>
      <c r="N49" s="212">
        <v>1059</v>
      </c>
      <c r="O49" s="241">
        <v>63000</v>
      </c>
      <c r="P49" s="241">
        <v>237839</v>
      </c>
      <c r="Q49" s="241"/>
      <c r="R49" s="234">
        <v>853000</v>
      </c>
      <c r="S49" s="234"/>
      <c r="T49" s="234">
        <v>853000</v>
      </c>
      <c r="U49" s="234">
        <v>927000</v>
      </c>
      <c r="V49" s="234"/>
      <c r="W49" s="234">
        <v>927000</v>
      </c>
      <c r="X49" s="246"/>
      <c r="Y49" s="246"/>
      <c r="Z49" s="246">
        <f>W49+X49+Y49</f>
        <v>927000</v>
      </c>
      <c r="AA49" s="246"/>
      <c r="AB49" s="245">
        <f>O49+AA49</f>
        <v>63000</v>
      </c>
    </row>
    <row r="50" spans="1:28" ht="38.25" customHeight="1" hidden="1" outlineLevel="3">
      <c r="A50" s="202">
        <v>31</v>
      </c>
      <c r="B50" s="203" t="s">
        <v>140</v>
      </c>
      <c r="C50" s="193" t="s">
        <v>24</v>
      </c>
      <c r="D50" s="193" t="s">
        <v>319</v>
      </c>
      <c r="E50" s="193" t="s">
        <v>257</v>
      </c>
      <c r="F50" s="193" t="s">
        <v>23</v>
      </c>
      <c r="G50" s="193" t="s">
        <v>257</v>
      </c>
      <c r="H50" s="193" t="s">
        <v>25</v>
      </c>
      <c r="I50" s="193" t="s">
        <v>23</v>
      </c>
      <c r="J50" s="198" t="s">
        <v>320</v>
      </c>
      <c r="K50" s="212"/>
      <c r="L50" s="212"/>
      <c r="M50" s="212"/>
      <c r="N50" s="212"/>
      <c r="O50" s="244">
        <v>8000</v>
      </c>
      <c r="P50" s="244"/>
      <c r="Q50" s="244"/>
      <c r="R50" s="234"/>
      <c r="S50" s="234"/>
      <c r="T50" s="234"/>
      <c r="U50" s="234"/>
      <c r="V50" s="234"/>
      <c r="W50" s="234"/>
      <c r="X50" s="240"/>
      <c r="Y50" s="240"/>
      <c r="Z50" s="246"/>
      <c r="AA50" s="240"/>
      <c r="AB50" s="245"/>
    </row>
    <row r="51" spans="1:28" ht="38.25" customHeight="1" hidden="1" outlineLevel="3">
      <c r="A51" s="202">
        <v>32</v>
      </c>
      <c r="B51" s="203" t="s">
        <v>140</v>
      </c>
      <c r="C51" s="203" t="s">
        <v>24</v>
      </c>
      <c r="D51" s="203" t="s">
        <v>319</v>
      </c>
      <c r="E51" s="203" t="s">
        <v>321</v>
      </c>
      <c r="F51" s="203" t="s">
        <v>23</v>
      </c>
      <c r="G51" s="203" t="s">
        <v>262</v>
      </c>
      <c r="H51" s="203" t="s">
        <v>25</v>
      </c>
      <c r="I51" s="203" t="s">
        <v>282</v>
      </c>
      <c r="J51" s="204" t="s">
        <v>322</v>
      </c>
      <c r="K51" s="212"/>
      <c r="L51" s="212"/>
      <c r="M51" s="212"/>
      <c r="N51" s="212"/>
      <c r="O51" s="241">
        <v>8000</v>
      </c>
      <c r="P51" s="241"/>
      <c r="Q51" s="241"/>
      <c r="R51" s="234"/>
      <c r="S51" s="234"/>
      <c r="T51" s="234"/>
      <c r="U51" s="234"/>
      <c r="V51" s="234"/>
      <c r="W51" s="234"/>
      <c r="X51" s="240"/>
      <c r="Y51" s="240"/>
      <c r="Z51" s="246"/>
      <c r="AA51" s="240"/>
      <c r="AB51" s="245"/>
    </row>
    <row r="52" spans="1:30" s="197" customFormat="1" ht="39" customHeight="1" hidden="1">
      <c r="A52" s="202">
        <v>33</v>
      </c>
      <c r="B52" s="203" t="s">
        <v>140</v>
      </c>
      <c r="C52" s="203" t="s">
        <v>24</v>
      </c>
      <c r="D52" s="203" t="s">
        <v>319</v>
      </c>
      <c r="E52" s="203" t="s">
        <v>321</v>
      </c>
      <c r="F52" s="203" t="s">
        <v>274</v>
      </c>
      <c r="G52" s="203" t="s">
        <v>262</v>
      </c>
      <c r="H52" s="203" t="s">
        <v>25</v>
      </c>
      <c r="I52" s="203" t="s">
        <v>282</v>
      </c>
      <c r="J52" s="204" t="s">
        <v>323</v>
      </c>
      <c r="K52" s="212"/>
      <c r="L52" s="212"/>
      <c r="M52" s="212"/>
      <c r="N52" s="212"/>
      <c r="O52" s="241"/>
      <c r="P52" s="243"/>
      <c r="Q52" s="243"/>
      <c r="R52" s="247" t="e">
        <f>#REF!</f>
        <v>#REF!</v>
      </c>
      <c r="S52" s="247" t="e">
        <f>#REF!</f>
        <v>#REF!</v>
      </c>
      <c r="T52" s="247" t="e">
        <f>#REF!</f>
        <v>#REF!</v>
      </c>
      <c r="U52" s="248" t="e">
        <f>#REF!</f>
        <v>#REF!</v>
      </c>
      <c r="V52" s="247" t="e">
        <f>#REF!</f>
        <v>#REF!</v>
      </c>
      <c r="W52" s="248" t="e">
        <f>#REF!</f>
        <v>#REF!</v>
      </c>
      <c r="X52" s="249" t="e">
        <f>#REF!</f>
        <v>#REF!</v>
      </c>
      <c r="Y52" s="249" t="e">
        <f>#REF!</f>
        <v>#REF!</v>
      </c>
      <c r="Z52" s="249" t="e">
        <f>W52+X52+Y52</f>
        <v>#REF!</v>
      </c>
      <c r="AA52" s="249"/>
      <c r="AB52" s="250"/>
      <c r="AC52" s="196"/>
      <c r="AD52" s="196"/>
    </row>
    <row r="53" spans="1:30" s="197" customFormat="1" ht="39" customHeight="1">
      <c r="A53" s="192">
        <v>34</v>
      </c>
      <c r="B53" s="214" t="s">
        <v>23</v>
      </c>
      <c r="C53" s="214" t="s">
        <v>24</v>
      </c>
      <c r="D53" s="214" t="s">
        <v>324</v>
      </c>
      <c r="E53" s="214" t="s">
        <v>257</v>
      </c>
      <c r="F53" s="214" t="s">
        <v>23</v>
      </c>
      <c r="G53" s="214" t="s">
        <v>257</v>
      </c>
      <c r="H53" s="214" t="s">
        <v>25</v>
      </c>
      <c r="I53" s="214" t="s">
        <v>23</v>
      </c>
      <c r="J53" s="215" t="s">
        <v>325</v>
      </c>
      <c r="K53" s="216">
        <f>K54</f>
        <v>118300</v>
      </c>
      <c r="L53" s="211"/>
      <c r="M53" s="211"/>
      <c r="N53" s="211"/>
      <c r="O53" s="251">
        <f>O54</f>
        <v>118300</v>
      </c>
      <c r="P53" s="243"/>
      <c r="Q53" s="243"/>
      <c r="R53" s="247"/>
      <c r="S53" s="247"/>
      <c r="T53" s="247"/>
      <c r="U53" s="248"/>
      <c r="V53" s="247"/>
      <c r="W53" s="248"/>
      <c r="X53" s="249"/>
      <c r="Y53" s="249"/>
      <c r="Z53" s="249"/>
      <c r="AA53" s="251">
        <f>AA54</f>
        <v>0</v>
      </c>
      <c r="AB53" s="251">
        <f>AB54</f>
        <v>118300</v>
      </c>
      <c r="AC53" s="196"/>
      <c r="AD53" s="196"/>
    </row>
    <row r="54" spans="1:30" s="197" customFormat="1" ht="39" customHeight="1">
      <c r="A54" s="202">
        <v>35</v>
      </c>
      <c r="B54" s="207" t="s">
        <v>140</v>
      </c>
      <c r="C54" s="207" t="s">
        <v>24</v>
      </c>
      <c r="D54" s="207" t="s">
        <v>324</v>
      </c>
      <c r="E54" s="207" t="s">
        <v>262</v>
      </c>
      <c r="F54" s="207" t="s">
        <v>23</v>
      </c>
      <c r="G54" s="207" t="s">
        <v>257</v>
      </c>
      <c r="H54" s="207" t="s">
        <v>25</v>
      </c>
      <c r="I54" s="207" t="s">
        <v>326</v>
      </c>
      <c r="J54" s="213" t="s">
        <v>327</v>
      </c>
      <c r="K54" s="217">
        <f>K56</f>
        <v>118300</v>
      </c>
      <c r="L54" s="212"/>
      <c r="M54" s="212"/>
      <c r="N54" s="212"/>
      <c r="O54" s="252">
        <f>O56</f>
        <v>118300</v>
      </c>
      <c r="P54" s="243"/>
      <c r="Q54" s="243"/>
      <c r="R54" s="247"/>
      <c r="S54" s="247"/>
      <c r="T54" s="247"/>
      <c r="U54" s="248"/>
      <c r="V54" s="247"/>
      <c r="W54" s="248"/>
      <c r="X54" s="249"/>
      <c r="Y54" s="249"/>
      <c r="Z54" s="249"/>
      <c r="AA54" s="252">
        <f>AA56</f>
        <v>0</v>
      </c>
      <c r="AB54" s="252">
        <f>AB56</f>
        <v>118300</v>
      </c>
      <c r="AC54" s="196"/>
      <c r="AD54" s="196"/>
    </row>
    <row r="55" spans="1:30" s="197" customFormat="1" ht="39" customHeight="1">
      <c r="A55" s="202">
        <v>36</v>
      </c>
      <c r="B55" s="207" t="s">
        <v>140</v>
      </c>
      <c r="C55" s="207" t="s">
        <v>24</v>
      </c>
      <c r="D55" s="207" t="s">
        <v>324</v>
      </c>
      <c r="E55" s="207" t="s">
        <v>262</v>
      </c>
      <c r="F55" s="207" t="s">
        <v>328</v>
      </c>
      <c r="G55" s="207" t="s">
        <v>257</v>
      </c>
      <c r="H55" s="207" t="s">
        <v>25</v>
      </c>
      <c r="I55" s="207" t="s">
        <v>326</v>
      </c>
      <c r="J55" s="213" t="s">
        <v>329</v>
      </c>
      <c r="K55" s="217">
        <f>K56</f>
        <v>118300</v>
      </c>
      <c r="L55" s="212"/>
      <c r="M55" s="212"/>
      <c r="N55" s="212"/>
      <c r="O55" s="252">
        <f>O56</f>
        <v>118300</v>
      </c>
      <c r="P55" s="243"/>
      <c r="Q55" s="243"/>
      <c r="R55" s="247"/>
      <c r="S55" s="247"/>
      <c r="T55" s="247"/>
      <c r="U55" s="248"/>
      <c r="V55" s="247"/>
      <c r="W55" s="248"/>
      <c r="X55" s="249"/>
      <c r="Y55" s="249"/>
      <c r="Z55" s="249"/>
      <c r="AA55" s="252">
        <f>AA56</f>
        <v>0</v>
      </c>
      <c r="AB55" s="252">
        <f>AB56</f>
        <v>118300</v>
      </c>
      <c r="AC55" s="196"/>
      <c r="AD55" s="196"/>
    </row>
    <row r="56" spans="1:30" s="197" customFormat="1" ht="39" customHeight="1">
      <c r="A56" s="202">
        <v>37</v>
      </c>
      <c r="B56" s="207" t="s">
        <v>140</v>
      </c>
      <c r="C56" s="207" t="s">
        <v>24</v>
      </c>
      <c r="D56" s="207" t="s">
        <v>324</v>
      </c>
      <c r="E56" s="207" t="s">
        <v>262</v>
      </c>
      <c r="F56" s="207" t="s">
        <v>330</v>
      </c>
      <c r="G56" s="207" t="s">
        <v>295</v>
      </c>
      <c r="H56" s="207" t="s">
        <v>25</v>
      </c>
      <c r="I56" s="207" t="s">
        <v>326</v>
      </c>
      <c r="J56" s="213" t="s">
        <v>331</v>
      </c>
      <c r="K56" s="218">
        <v>118300</v>
      </c>
      <c r="L56" s="212"/>
      <c r="M56" s="212"/>
      <c r="N56" s="212"/>
      <c r="O56" s="253">
        <v>118300</v>
      </c>
      <c r="P56" s="243"/>
      <c r="Q56" s="243"/>
      <c r="R56" s="247"/>
      <c r="S56" s="247"/>
      <c r="T56" s="247"/>
      <c r="U56" s="248"/>
      <c r="V56" s="247"/>
      <c r="W56" s="248"/>
      <c r="X56" s="249"/>
      <c r="Y56" s="249"/>
      <c r="Z56" s="249"/>
      <c r="AA56" s="249"/>
      <c r="AB56" s="245">
        <f>O56+AA56</f>
        <v>118300</v>
      </c>
      <c r="AC56" s="196"/>
      <c r="AD56" s="196"/>
    </row>
    <row r="57" spans="1:30" s="197" customFormat="1" ht="39" customHeight="1">
      <c r="A57" s="192">
        <v>38</v>
      </c>
      <c r="B57" s="214" t="s">
        <v>23</v>
      </c>
      <c r="C57" s="214" t="s">
        <v>24</v>
      </c>
      <c r="D57" s="214" t="s">
        <v>332</v>
      </c>
      <c r="E57" s="214" t="s">
        <v>257</v>
      </c>
      <c r="F57" s="214" t="s">
        <v>23</v>
      </c>
      <c r="G57" s="214" t="s">
        <v>257</v>
      </c>
      <c r="H57" s="214" t="s">
        <v>25</v>
      </c>
      <c r="I57" s="214" t="s">
        <v>23</v>
      </c>
      <c r="J57" s="215" t="s">
        <v>333</v>
      </c>
      <c r="K57" s="216">
        <f>K60</f>
        <v>100000</v>
      </c>
      <c r="L57" s="211"/>
      <c r="M57" s="211"/>
      <c r="N57" s="211"/>
      <c r="O57" s="244">
        <f>O58</f>
        <v>100000</v>
      </c>
      <c r="P57" s="243"/>
      <c r="Q57" s="243"/>
      <c r="R57" s="247"/>
      <c r="S57" s="247"/>
      <c r="T57" s="247"/>
      <c r="U57" s="248"/>
      <c r="V57" s="247"/>
      <c r="W57" s="248"/>
      <c r="X57" s="249"/>
      <c r="Y57" s="249"/>
      <c r="Z57" s="249"/>
      <c r="AA57" s="244">
        <f aca="true" t="shared" si="1" ref="AA57:AB59">AA58</f>
        <v>0</v>
      </c>
      <c r="AB57" s="244">
        <f t="shared" si="1"/>
        <v>100000</v>
      </c>
      <c r="AC57" s="196"/>
      <c r="AD57" s="196"/>
    </row>
    <row r="58" spans="1:30" s="197" customFormat="1" ht="51.75" customHeight="1">
      <c r="A58" s="202">
        <v>39</v>
      </c>
      <c r="B58" s="207" t="s">
        <v>140</v>
      </c>
      <c r="C58" s="207" t="s">
        <v>24</v>
      </c>
      <c r="D58" s="207" t="s">
        <v>332</v>
      </c>
      <c r="E58" s="207" t="s">
        <v>292</v>
      </c>
      <c r="F58" s="207" t="s">
        <v>23</v>
      </c>
      <c r="G58" s="207" t="s">
        <v>257</v>
      </c>
      <c r="H58" s="207" t="s">
        <v>25</v>
      </c>
      <c r="I58" s="207" t="s">
        <v>334</v>
      </c>
      <c r="J58" s="213" t="s">
        <v>335</v>
      </c>
      <c r="K58" s="217">
        <f>K59</f>
        <v>100000</v>
      </c>
      <c r="L58" s="212"/>
      <c r="M58" s="212"/>
      <c r="N58" s="212"/>
      <c r="O58" s="241">
        <f>O59</f>
        <v>100000</v>
      </c>
      <c r="P58" s="243"/>
      <c r="Q58" s="243"/>
      <c r="R58" s="247"/>
      <c r="S58" s="247"/>
      <c r="T58" s="247"/>
      <c r="U58" s="248"/>
      <c r="V58" s="247"/>
      <c r="W58" s="248"/>
      <c r="X58" s="249"/>
      <c r="Y58" s="249"/>
      <c r="Z58" s="249"/>
      <c r="AA58" s="241">
        <f t="shared" si="1"/>
        <v>0</v>
      </c>
      <c r="AB58" s="241">
        <f t="shared" si="1"/>
        <v>100000</v>
      </c>
      <c r="AC58" s="196"/>
      <c r="AD58" s="196"/>
    </row>
    <row r="59" spans="1:30" s="197" customFormat="1" ht="33" customHeight="1">
      <c r="A59" s="202">
        <v>40</v>
      </c>
      <c r="B59" s="207" t="s">
        <v>140</v>
      </c>
      <c r="C59" s="207" t="s">
        <v>24</v>
      </c>
      <c r="D59" s="207" t="s">
        <v>332</v>
      </c>
      <c r="E59" s="207" t="s">
        <v>292</v>
      </c>
      <c r="F59" s="207" t="s">
        <v>265</v>
      </c>
      <c r="G59" s="207" t="s">
        <v>257</v>
      </c>
      <c r="H59" s="207" t="s">
        <v>25</v>
      </c>
      <c r="I59" s="207" t="s">
        <v>334</v>
      </c>
      <c r="J59" s="213" t="s">
        <v>336</v>
      </c>
      <c r="K59" s="217">
        <f>K60</f>
        <v>100000</v>
      </c>
      <c r="L59" s="212"/>
      <c r="M59" s="212"/>
      <c r="N59" s="212"/>
      <c r="O59" s="241">
        <f>O60</f>
        <v>100000</v>
      </c>
      <c r="P59" s="243"/>
      <c r="Q59" s="243"/>
      <c r="R59" s="247"/>
      <c r="S59" s="247"/>
      <c r="T59" s="247"/>
      <c r="U59" s="248"/>
      <c r="V59" s="247"/>
      <c r="W59" s="248"/>
      <c r="X59" s="249"/>
      <c r="Y59" s="249"/>
      <c r="Z59" s="249"/>
      <c r="AA59" s="241">
        <f t="shared" si="1"/>
        <v>0</v>
      </c>
      <c r="AB59" s="241">
        <f t="shared" si="1"/>
        <v>100000</v>
      </c>
      <c r="AC59" s="196"/>
      <c r="AD59" s="196"/>
    </row>
    <row r="60" spans="1:30" s="197" customFormat="1" ht="47.25" customHeight="1">
      <c r="A60" s="202">
        <v>41</v>
      </c>
      <c r="B60" s="207" t="s">
        <v>140</v>
      </c>
      <c r="C60" s="207" t="s">
        <v>24</v>
      </c>
      <c r="D60" s="207" t="s">
        <v>332</v>
      </c>
      <c r="E60" s="207" t="s">
        <v>292</v>
      </c>
      <c r="F60" s="207" t="s">
        <v>26</v>
      </c>
      <c r="G60" s="207" t="s">
        <v>295</v>
      </c>
      <c r="H60" s="207" t="s">
        <v>25</v>
      </c>
      <c r="I60" s="207" t="s">
        <v>334</v>
      </c>
      <c r="J60" s="213" t="s">
        <v>337</v>
      </c>
      <c r="K60" s="217">
        <v>100000</v>
      </c>
      <c r="L60" s="212"/>
      <c r="M60" s="212"/>
      <c r="N60" s="212"/>
      <c r="O60" s="241">
        <v>100000</v>
      </c>
      <c r="P60" s="243"/>
      <c r="Q60" s="243"/>
      <c r="R60" s="247"/>
      <c r="S60" s="247"/>
      <c r="T60" s="247"/>
      <c r="U60" s="248"/>
      <c r="V60" s="247"/>
      <c r="W60" s="248"/>
      <c r="X60" s="249"/>
      <c r="Y60" s="249"/>
      <c r="Z60" s="249"/>
      <c r="AA60" s="249"/>
      <c r="AB60" s="245">
        <f>O60+AA60</f>
        <v>100000</v>
      </c>
      <c r="AC60" s="196"/>
      <c r="AD60" s="196"/>
    </row>
    <row r="61" spans="1:30" s="201" customFormat="1" ht="30" customHeight="1" outlineLevel="1">
      <c r="A61" s="192">
        <v>42</v>
      </c>
      <c r="B61" s="193" t="s">
        <v>23</v>
      </c>
      <c r="C61" s="193" t="s">
        <v>4</v>
      </c>
      <c r="D61" s="193" t="s">
        <v>257</v>
      </c>
      <c r="E61" s="193" t="s">
        <v>257</v>
      </c>
      <c r="F61" s="193" t="s">
        <v>23</v>
      </c>
      <c r="G61" s="193" t="s">
        <v>257</v>
      </c>
      <c r="H61" s="193" t="s">
        <v>25</v>
      </c>
      <c r="I61" s="193" t="s">
        <v>23</v>
      </c>
      <c r="J61" s="198" t="s">
        <v>338</v>
      </c>
      <c r="K61" s="210" t="e">
        <f>K62+#REF!</f>
        <v>#REF!</v>
      </c>
      <c r="L61" s="210" t="e">
        <f>L62+#REF!</f>
        <v>#REF!</v>
      </c>
      <c r="M61" s="210" t="e">
        <f>M62+#REF!</f>
        <v>#REF!</v>
      </c>
      <c r="N61" s="210" t="e">
        <f>N62+#REF!</f>
        <v>#REF!</v>
      </c>
      <c r="O61" s="243">
        <f>O62</f>
        <v>5132804</v>
      </c>
      <c r="P61" s="241"/>
      <c r="Q61" s="241"/>
      <c r="R61" s="234"/>
      <c r="S61" s="234"/>
      <c r="T61" s="234"/>
      <c r="U61" s="239"/>
      <c r="V61" s="234"/>
      <c r="W61" s="239"/>
      <c r="X61" s="240"/>
      <c r="Y61" s="240"/>
      <c r="Z61" s="246"/>
      <c r="AA61" s="243">
        <f>AA62</f>
        <v>200487.6</v>
      </c>
      <c r="AB61" s="243">
        <f>AB62</f>
        <v>5333291.6</v>
      </c>
      <c r="AC61" s="200"/>
      <c r="AD61" s="200"/>
    </row>
    <row r="62" spans="1:28" ht="33.75" customHeight="1" outlineLevel="3">
      <c r="A62" s="202">
        <v>43</v>
      </c>
      <c r="B62" s="203" t="s">
        <v>140</v>
      </c>
      <c r="C62" s="203" t="s">
        <v>4</v>
      </c>
      <c r="D62" s="203" t="s">
        <v>262</v>
      </c>
      <c r="E62" s="203" t="s">
        <v>257</v>
      </c>
      <c r="F62" s="203" t="s">
        <v>23</v>
      </c>
      <c r="G62" s="203" t="s">
        <v>257</v>
      </c>
      <c r="H62" s="203" t="s">
        <v>25</v>
      </c>
      <c r="I62" s="203" t="s">
        <v>23</v>
      </c>
      <c r="J62" s="204" t="s">
        <v>339</v>
      </c>
      <c r="K62" s="205" t="e">
        <f>K65+#REF!+K66+#REF!+#REF!</f>
        <v>#REF!</v>
      </c>
      <c r="L62" s="205" t="e">
        <f>L65+#REF!+L66+#REF!+#REF!</f>
        <v>#REF!</v>
      </c>
      <c r="M62" s="205" t="e">
        <f>M65+#REF!+M66+#REF!+#REF!</f>
        <v>#REF!</v>
      </c>
      <c r="N62" s="205" t="e">
        <f>N65+#REF!+N66+#REF!+#REF!</f>
        <v>#REF!</v>
      </c>
      <c r="O62" s="241">
        <f>O63+O66+O71+O73</f>
        <v>5132804</v>
      </c>
      <c r="P62" s="241"/>
      <c r="Q62" s="241"/>
      <c r="R62" s="234">
        <v>132675400</v>
      </c>
      <c r="S62" s="234"/>
      <c r="T62" s="234">
        <v>132675400</v>
      </c>
      <c r="U62" s="234">
        <v>132675400</v>
      </c>
      <c r="V62" s="234"/>
      <c r="W62" s="234">
        <v>132675400</v>
      </c>
      <c r="X62" s="240" t="e">
        <f>#REF!</f>
        <v>#REF!</v>
      </c>
      <c r="Y62" s="240" t="e">
        <f>#REF!</f>
        <v>#REF!</v>
      </c>
      <c r="Z62" s="246" t="e">
        <f>W62+X62+Y62</f>
        <v>#REF!</v>
      </c>
      <c r="AA62" s="241">
        <f>AA63+AA66+AA71+AA73</f>
        <v>200487.6</v>
      </c>
      <c r="AB62" s="241">
        <f>AB63+AB66+AB71+AB73</f>
        <v>5333291.6</v>
      </c>
    </row>
    <row r="63" spans="1:28" ht="36" customHeight="1" outlineLevel="3">
      <c r="A63" s="202">
        <v>44</v>
      </c>
      <c r="B63" s="203" t="s">
        <v>140</v>
      </c>
      <c r="C63" s="203" t="s">
        <v>4</v>
      </c>
      <c r="D63" s="203" t="s">
        <v>262</v>
      </c>
      <c r="E63" s="203" t="s">
        <v>260</v>
      </c>
      <c r="F63" s="203" t="s">
        <v>23</v>
      </c>
      <c r="G63" s="203" t="s">
        <v>257</v>
      </c>
      <c r="H63" s="203" t="s">
        <v>25</v>
      </c>
      <c r="I63" s="203" t="s">
        <v>340</v>
      </c>
      <c r="J63" s="204" t="s">
        <v>341</v>
      </c>
      <c r="K63" s="205"/>
      <c r="L63" s="205"/>
      <c r="M63" s="205"/>
      <c r="N63" s="205"/>
      <c r="O63" s="241">
        <f>O64</f>
        <v>1685691</v>
      </c>
      <c r="P63" s="237"/>
      <c r="Q63" s="237"/>
      <c r="R63" s="234" t="e">
        <f>#REF!+#REF!+#REF!+R64</f>
        <v>#REF!</v>
      </c>
      <c r="S63" s="234" t="e">
        <f>#REF!+#REF!+#REF!+S64</f>
        <v>#REF!</v>
      </c>
      <c r="T63" s="234" t="e">
        <f>R63+S63</f>
        <v>#REF!</v>
      </c>
      <c r="U63" s="239" t="e">
        <f>#REF!+#REF!+#REF!+U64</f>
        <v>#REF!</v>
      </c>
      <c r="V63" s="234" t="e">
        <f>#REF!+#REF!+#REF!+V64</f>
        <v>#REF!</v>
      </c>
      <c r="W63" s="239" t="e">
        <f>U63+V63</f>
        <v>#REF!</v>
      </c>
      <c r="X63" s="240"/>
      <c r="Y63" s="240"/>
      <c r="Z63" s="246" t="e">
        <f>#REF!+X63+Y63</f>
        <v>#REF!</v>
      </c>
      <c r="AA63" s="241">
        <f>AA64</f>
        <v>0</v>
      </c>
      <c r="AB63" s="241">
        <f>AB64</f>
        <v>1685691</v>
      </c>
    </row>
    <row r="64" spans="1:28" ht="33" customHeight="1" outlineLevel="3">
      <c r="A64" s="202">
        <v>45</v>
      </c>
      <c r="B64" s="203" t="s">
        <v>140</v>
      </c>
      <c r="C64" s="203" t="s">
        <v>4</v>
      </c>
      <c r="D64" s="203" t="s">
        <v>262</v>
      </c>
      <c r="E64" s="203" t="s">
        <v>260</v>
      </c>
      <c r="F64" s="203" t="s">
        <v>342</v>
      </c>
      <c r="G64" s="203" t="s">
        <v>257</v>
      </c>
      <c r="H64" s="203" t="s">
        <v>25</v>
      </c>
      <c r="I64" s="203" t="s">
        <v>340</v>
      </c>
      <c r="J64" s="204" t="s">
        <v>343</v>
      </c>
      <c r="K64" s="205"/>
      <c r="L64" s="205"/>
      <c r="M64" s="205"/>
      <c r="N64" s="205"/>
      <c r="O64" s="241">
        <f>O65</f>
        <v>1685691</v>
      </c>
      <c r="P64" s="237"/>
      <c r="Q64" s="237"/>
      <c r="R64" s="234">
        <v>17873200</v>
      </c>
      <c r="S64" s="234">
        <v>-1018600</v>
      </c>
      <c r="T64" s="234">
        <f>R64+S64</f>
        <v>16854600</v>
      </c>
      <c r="U64" s="239">
        <v>3000000</v>
      </c>
      <c r="V64" s="234">
        <v>-2378600</v>
      </c>
      <c r="W64" s="239">
        <f>U64+V64</f>
        <v>621400</v>
      </c>
      <c r="X64" s="240"/>
      <c r="Y64" s="240"/>
      <c r="Z64" s="246"/>
      <c r="AA64" s="241">
        <f>AA65</f>
        <v>0</v>
      </c>
      <c r="AB64" s="241">
        <f>AB65</f>
        <v>1685691</v>
      </c>
    </row>
    <row r="65" spans="1:28" ht="39.75" customHeight="1" outlineLevel="3">
      <c r="A65" s="202">
        <v>46</v>
      </c>
      <c r="B65" s="203" t="s">
        <v>140</v>
      </c>
      <c r="C65" s="203" t="s">
        <v>4</v>
      </c>
      <c r="D65" s="203" t="s">
        <v>262</v>
      </c>
      <c r="E65" s="203" t="s">
        <v>260</v>
      </c>
      <c r="F65" s="203" t="s">
        <v>342</v>
      </c>
      <c r="G65" s="203" t="s">
        <v>295</v>
      </c>
      <c r="H65" s="203" t="s">
        <v>25</v>
      </c>
      <c r="I65" s="203" t="s">
        <v>340</v>
      </c>
      <c r="J65" s="204" t="s">
        <v>27</v>
      </c>
      <c r="K65" s="212">
        <v>83861.6</v>
      </c>
      <c r="L65" s="212">
        <v>94249.4</v>
      </c>
      <c r="M65" s="212">
        <v>114107</v>
      </c>
      <c r="N65" s="212">
        <v>132675.4</v>
      </c>
      <c r="O65" s="241">
        <v>1685691</v>
      </c>
      <c r="P65" s="237"/>
      <c r="Q65" s="237"/>
      <c r="R65" s="234">
        <v>852800</v>
      </c>
      <c r="S65" s="234"/>
      <c r="T65" s="234">
        <v>852800</v>
      </c>
      <c r="U65" s="239">
        <v>908000</v>
      </c>
      <c r="V65" s="234"/>
      <c r="W65" s="239">
        <v>908000</v>
      </c>
      <c r="X65" s="240"/>
      <c r="Y65" s="240"/>
      <c r="Z65" s="246"/>
      <c r="AA65" s="240"/>
      <c r="AB65" s="245">
        <f>O65+AA65</f>
        <v>1685691</v>
      </c>
    </row>
    <row r="66" spans="1:28" ht="40.5" customHeight="1" outlineLevel="3">
      <c r="A66" s="202">
        <v>47</v>
      </c>
      <c r="B66" s="203" t="s">
        <v>140</v>
      </c>
      <c r="C66" s="203" t="s">
        <v>4</v>
      </c>
      <c r="D66" s="203" t="s">
        <v>262</v>
      </c>
      <c r="E66" s="203" t="s">
        <v>260</v>
      </c>
      <c r="F66" s="203" t="s">
        <v>344</v>
      </c>
      <c r="G66" s="203" t="s">
        <v>257</v>
      </c>
      <c r="H66" s="203" t="s">
        <v>25</v>
      </c>
      <c r="I66" s="203" t="s">
        <v>340</v>
      </c>
      <c r="J66" s="204" t="s">
        <v>345</v>
      </c>
      <c r="K66" s="205">
        <v>29087.1</v>
      </c>
      <c r="L66" s="205">
        <v>121406</v>
      </c>
      <c r="M66" s="205">
        <v>23358.9</v>
      </c>
      <c r="N66" s="205">
        <v>57294.1</v>
      </c>
      <c r="O66" s="237">
        <f>O70</f>
        <v>3353309</v>
      </c>
      <c r="P66" s="237"/>
      <c r="Q66" s="237"/>
      <c r="R66" s="234">
        <v>852800</v>
      </c>
      <c r="S66" s="234"/>
      <c r="T66" s="234">
        <v>852800</v>
      </c>
      <c r="U66" s="239">
        <v>908000</v>
      </c>
      <c r="V66" s="234"/>
      <c r="W66" s="239">
        <v>908000</v>
      </c>
      <c r="X66" s="240"/>
      <c r="Y66" s="240"/>
      <c r="Z66" s="246"/>
      <c r="AA66" s="237">
        <f>AA70</f>
        <v>0</v>
      </c>
      <c r="AB66" s="237">
        <f>AB70</f>
        <v>3353309</v>
      </c>
    </row>
    <row r="67" spans="1:28" ht="20.25" customHeight="1" hidden="1" outlineLevel="3">
      <c r="A67" s="202">
        <v>32</v>
      </c>
      <c r="B67" s="203" t="s">
        <v>140</v>
      </c>
      <c r="C67" s="203" t="s">
        <v>4</v>
      </c>
      <c r="D67" s="203" t="s">
        <v>262</v>
      </c>
      <c r="E67" s="203" t="s">
        <v>260</v>
      </c>
      <c r="F67" s="203" t="s">
        <v>344</v>
      </c>
      <c r="G67" s="203" t="s">
        <v>295</v>
      </c>
      <c r="H67" s="203" t="s">
        <v>23</v>
      </c>
      <c r="I67" s="203" t="s">
        <v>340</v>
      </c>
      <c r="J67" s="204" t="s">
        <v>28</v>
      </c>
      <c r="K67" s="205"/>
      <c r="L67" s="205"/>
      <c r="M67" s="205"/>
      <c r="N67" s="205"/>
      <c r="O67" s="237">
        <v>3958052</v>
      </c>
      <c r="P67" s="237"/>
      <c r="Q67" s="237"/>
      <c r="R67" s="234">
        <v>3284400</v>
      </c>
      <c r="S67" s="234"/>
      <c r="T67" s="234">
        <v>3284400</v>
      </c>
      <c r="U67" s="239">
        <v>3284400</v>
      </c>
      <c r="V67" s="234"/>
      <c r="W67" s="239">
        <v>3284400</v>
      </c>
      <c r="X67" s="240"/>
      <c r="Y67" s="240"/>
      <c r="Z67" s="246"/>
      <c r="AA67" s="240"/>
      <c r="AB67" s="245"/>
    </row>
    <row r="68" spans="1:28" ht="46.5" customHeight="1" hidden="1" outlineLevel="3">
      <c r="A68" s="202">
        <v>33</v>
      </c>
      <c r="B68" s="203" t="s">
        <v>140</v>
      </c>
      <c r="C68" s="203" t="s">
        <v>4</v>
      </c>
      <c r="D68" s="203" t="s">
        <v>262</v>
      </c>
      <c r="E68" s="203" t="s">
        <v>276</v>
      </c>
      <c r="F68" s="203" t="s">
        <v>23</v>
      </c>
      <c r="G68" s="203" t="s">
        <v>257</v>
      </c>
      <c r="H68" s="203" t="s">
        <v>25</v>
      </c>
      <c r="I68" s="203" t="s">
        <v>340</v>
      </c>
      <c r="J68" s="204" t="s">
        <v>346</v>
      </c>
      <c r="K68" s="205"/>
      <c r="L68" s="205"/>
      <c r="M68" s="205"/>
      <c r="N68" s="205"/>
      <c r="O68" s="237">
        <v>223173</v>
      </c>
      <c r="P68" s="237"/>
      <c r="Q68" s="237"/>
      <c r="R68" s="234">
        <v>3284400</v>
      </c>
      <c r="S68" s="234"/>
      <c r="T68" s="234">
        <v>3284400</v>
      </c>
      <c r="U68" s="239">
        <v>3284400</v>
      </c>
      <c r="V68" s="234"/>
      <c r="W68" s="239">
        <v>3284400</v>
      </c>
      <c r="X68" s="240"/>
      <c r="Y68" s="240"/>
      <c r="Z68" s="246"/>
      <c r="AA68" s="240"/>
      <c r="AB68" s="245"/>
    </row>
    <row r="69" spans="1:28" ht="54.75" customHeight="1" hidden="1" outlineLevel="3">
      <c r="A69" s="202">
        <v>34</v>
      </c>
      <c r="B69" s="203" t="s">
        <v>140</v>
      </c>
      <c r="C69" s="203" t="s">
        <v>4</v>
      </c>
      <c r="D69" s="203" t="s">
        <v>262</v>
      </c>
      <c r="E69" s="203" t="s">
        <v>276</v>
      </c>
      <c r="F69" s="203" t="s">
        <v>347</v>
      </c>
      <c r="G69" s="203" t="s">
        <v>295</v>
      </c>
      <c r="H69" s="203" t="s">
        <v>25</v>
      </c>
      <c r="I69" s="203" t="s">
        <v>340</v>
      </c>
      <c r="J69" s="204" t="s">
        <v>348</v>
      </c>
      <c r="K69" s="205"/>
      <c r="L69" s="205"/>
      <c r="M69" s="205"/>
      <c r="N69" s="205"/>
      <c r="O69" s="237">
        <v>223173</v>
      </c>
      <c r="P69" s="237"/>
      <c r="Q69" s="237"/>
      <c r="R69" s="234">
        <v>10007700</v>
      </c>
      <c r="S69" s="234"/>
      <c r="T69" s="234">
        <v>10007700</v>
      </c>
      <c r="U69" s="239">
        <v>11562000</v>
      </c>
      <c r="V69" s="234"/>
      <c r="W69" s="239">
        <v>11562000</v>
      </c>
      <c r="X69" s="240"/>
      <c r="Y69" s="240"/>
      <c r="Z69" s="246"/>
      <c r="AA69" s="240"/>
      <c r="AB69" s="245"/>
    </row>
    <row r="70" spans="1:28" ht="54.75" customHeight="1" outlineLevel="3">
      <c r="A70" s="202">
        <v>48</v>
      </c>
      <c r="B70" s="203" t="s">
        <v>140</v>
      </c>
      <c r="C70" s="203" t="s">
        <v>4</v>
      </c>
      <c r="D70" s="203" t="s">
        <v>262</v>
      </c>
      <c r="E70" s="203" t="s">
        <v>260</v>
      </c>
      <c r="F70" s="203" t="s">
        <v>344</v>
      </c>
      <c r="G70" s="203" t="s">
        <v>295</v>
      </c>
      <c r="H70" s="203" t="s">
        <v>23</v>
      </c>
      <c r="I70" s="203" t="s">
        <v>340</v>
      </c>
      <c r="J70" s="204" t="s">
        <v>28</v>
      </c>
      <c r="K70" s="205"/>
      <c r="L70" s="205"/>
      <c r="M70" s="205"/>
      <c r="N70" s="205"/>
      <c r="O70" s="237">
        <v>3353309</v>
      </c>
      <c r="P70" s="237">
        <v>3714587.76</v>
      </c>
      <c r="Q70" s="237"/>
      <c r="R70" s="234"/>
      <c r="S70" s="234"/>
      <c r="T70" s="234"/>
      <c r="U70" s="239"/>
      <c r="V70" s="234"/>
      <c r="W70" s="239"/>
      <c r="X70" s="240"/>
      <c r="Y70" s="240"/>
      <c r="Z70" s="246"/>
      <c r="AA70" s="240"/>
      <c r="AB70" s="245">
        <f>O70+AA70</f>
        <v>3353309</v>
      </c>
    </row>
    <row r="71" spans="1:28" ht="54.75" customHeight="1" outlineLevel="3">
      <c r="A71" s="202">
        <v>49</v>
      </c>
      <c r="B71" s="203" t="s">
        <v>140</v>
      </c>
      <c r="C71" s="203" t="s">
        <v>4</v>
      </c>
      <c r="D71" s="203" t="s">
        <v>262</v>
      </c>
      <c r="E71" s="203" t="s">
        <v>276</v>
      </c>
      <c r="F71" s="203" t="s">
        <v>23</v>
      </c>
      <c r="G71" s="203" t="s">
        <v>257</v>
      </c>
      <c r="H71" s="203" t="s">
        <v>25</v>
      </c>
      <c r="I71" s="203" t="s">
        <v>340</v>
      </c>
      <c r="J71" s="204" t="s">
        <v>346</v>
      </c>
      <c r="K71" s="205"/>
      <c r="L71" s="205"/>
      <c r="M71" s="205"/>
      <c r="N71" s="205"/>
      <c r="O71" s="237">
        <f>O72</f>
        <v>89269</v>
      </c>
      <c r="P71" s="237">
        <v>222759</v>
      </c>
      <c r="Q71" s="237"/>
      <c r="R71" s="234"/>
      <c r="S71" s="234"/>
      <c r="T71" s="234"/>
      <c r="U71" s="239"/>
      <c r="V71" s="234"/>
      <c r="W71" s="239"/>
      <c r="X71" s="240"/>
      <c r="Y71" s="240"/>
      <c r="Z71" s="246"/>
      <c r="AA71" s="237">
        <f>AA72</f>
        <v>0</v>
      </c>
      <c r="AB71" s="237">
        <f>AB72</f>
        <v>89269</v>
      </c>
    </row>
    <row r="72" spans="1:28" ht="54.75" customHeight="1" outlineLevel="3">
      <c r="A72" s="202">
        <v>50</v>
      </c>
      <c r="B72" s="203" t="s">
        <v>140</v>
      </c>
      <c r="C72" s="203" t="s">
        <v>4</v>
      </c>
      <c r="D72" s="203" t="s">
        <v>262</v>
      </c>
      <c r="E72" s="203" t="s">
        <v>276</v>
      </c>
      <c r="F72" s="203" t="s">
        <v>347</v>
      </c>
      <c r="G72" s="203" t="s">
        <v>295</v>
      </c>
      <c r="H72" s="203" t="s">
        <v>25</v>
      </c>
      <c r="I72" s="203" t="s">
        <v>340</v>
      </c>
      <c r="J72" s="204" t="s">
        <v>348</v>
      </c>
      <c r="K72" s="205"/>
      <c r="L72" s="205"/>
      <c r="M72" s="205"/>
      <c r="N72" s="205"/>
      <c r="O72" s="237">
        <v>89269</v>
      </c>
      <c r="P72" s="237">
        <v>222759</v>
      </c>
      <c r="Q72" s="237"/>
      <c r="R72" s="234"/>
      <c r="S72" s="234"/>
      <c r="T72" s="234"/>
      <c r="U72" s="239"/>
      <c r="V72" s="234"/>
      <c r="W72" s="239"/>
      <c r="X72" s="240"/>
      <c r="Y72" s="240"/>
      <c r="Z72" s="246"/>
      <c r="AA72" s="240"/>
      <c r="AB72" s="245">
        <f>O72+AA72</f>
        <v>89269</v>
      </c>
    </row>
    <row r="73" spans="1:28" ht="20.25" customHeight="1" outlineLevel="3">
      <c r="A73" s="202">
        <v>51</v>
      </c>
      <c r="B73" s="203" t="s">
        <v>140</v>
      </c>
      <c r="C73" s="203" t="s">
        <v>4</v>
      </c>
      <c r="D73" s="203" t="s">
        <v>262</v>
      </c>
      <c r="E73" s="203" t="s">
        <v>305</v>
      </c>
      <c r="F73" s="203" t="s">
        <v>23</v>
      </c>
      <c r="G73" s="203" t="s">
        <v>257</v>
      </c>
      <c r="H73" s="203" t="s">
        <v>25</v>
      </c>
      <c r="I73" s="203" t="s">
        <v>340</v>
      </c>
      <c r="J73" s="204" t="s">
        <v>29</v>
      </c>
      <c r="K73" s="205"/>
      <c r="L73" s="205"/>
      <c r="M73" s="205"/>
      <c r="N73" s="205"/>
      <c r="O73" s="237">
        <f>O74</f>
        <v>4535</v>
      </c>
      <c r="P73" s="243"/>
      <c r="Q73" s="243"/>
      <c r="R73" s="234"/>
      <c r="S73" s="234"/>
      <c r="T73" s="234"/>
      <c r="U73" s="239"/>
      <c r="V73" s="234"/>
      <c r="W73" s="239"/>
      <c r="X73" s="240"/>
      <c r="Y73" s="240"/>
      <c r="Z73" s="246"/>
      <c r="AA73" s="237">
        <f>AA74</f>
        <v>200487.6</v>
      </c>
      <c r="AB73" s="237">
        <f>AB74</f>
        <v>205022.6</v>
      </c>
    </row>
    <row r="74" spans="1:28" ht="66.75" customHeight="1" outlineLevel="3">
      <c r="A74" s="202">
        <v>52</v>
      </c>
      <c r="B74" s="203" t="s">
        <v>140</v>
      </c>
      <c r="C74" s="203" t="s">
        <v>4</v>
      </c>
      <c r="D74" s="203" t="s">
        <v>262</v>
      </c>
      <c r="E74" s="203" t="s">
        <v>305</v>
      </c>
      <c r="F74" s="203" t="s">
        <v>349</v>
      </c>
      <c r="G74" s="203" t="s">
        <v>257</v>
      </c>
      <c r="H74" s="203" t="s">
        <v>25</v>
      </c>
      <c r="I74" s="203" t="s">
        <v>340</v>
      </c>
      <c r="J74" s="204" t="s">
        <v>350</v>
      </c>
      <c r="K74" s="205"/>
      <c r="L74" s="205"/>
      <c r="M74" s="205"/>
      <c r="N74" s="205"/>
      <c r="O74" s="237">
        <v>4535</v>
      </c>
      <c r="P74" s="243"/>
      <c r="Q74" s="243"/>
      <c r="R74" s="234"/>
      <c r="S74" s="234"/>
      <c r="T74" s="234"/>
      <c r="U74" s="239"/>
      <c r="V74" s="234"/>
      <c r="W74" s="239"/>
      <c r="X74" s="240"/>
      <c r="Y74" s="240"/>
      <c r="Z74" s="246"/>
      <c r="AA74" s="240">
        <v>200487.6</v>
      </c>
      <c r="AB74" s="245">
        <f>O74+AA74</f>
        <v>205022.6</v>
      </c>
    </row>
    <row r="75" spans="1:28" ht="24" customHeight="1" hidden="1" outlineLevel="3">
      <c r="A75" s="202">
        <v>37</v>
      </c>
      <c r="B75" s="203" t="s">
        <v>274</v>
      </c>
      <c r="C75" s="203" t="s">
        <v>4</v>
      </c>
      <c r="D75" s="203" t="s">
        <v>262</v>
      </c>
      <c r="E75" s="203" t="s">
        <v>305</v>
      </c>
      <c r="F75" s="203" t="s">
        <v>349</v>
      </c>
      <c r="G75" s="203" t="s">
        <v>295</v>
      </c>
      <c r="H75" s="203" t="s">
        <v>25</v>
      </c>
      <c r="I75" s="203" t="s">
        <v>340</v>
      </c>
      <c r="J75" s="204" t="s">
        <v>351</v>
      </c>
      <c r="K75" s="205"/>
      <c r="L75" s="205"/>
      <c r="M75" s="205"/>
      <c r="N75" s="205"/>
      <c r="O75" s="237"/>
      <c r="P75" s="243"/>
      <c r="Q75" s="243"/>
      <c r="R75" s="234"/>
      <c r="S75" s="234"/>
      <c r="T75" s="234"/>
      <c r="U75" s="239"/>
      <c r="V75" s="234"/>
      <c r="W75" s="239"/>
      <c r="X75" s="240"/>
      <c r="Y75" s="240"/>
      <c r="Z75" s="246"/>
      <c r="AA75" s="240"/>
      <c r="AB75" s="245"/>
    </row>
    <row r="76" spans="1:28" ht="24" customHeight="1" hidden="1" outlineLevel="3">
      <c r="A76" s="192">
        <v>38</v>
      </c>
      <c r="B76" s="193" t="s">
        <v>352</v>
      </c>
      <c r="C76" s="193" t="s">
        <v>4</v>
      </c>
      <c r="D76" s="193" t="s">
        <v>262</v>
      </c>
      <c r="E76" s="193" t="s">
        <v>305</v>
      </c>
      <c r="F76" s="193" t="s">
        <v>23</v>
      </c>
      <c r="G76" s="193" t="s">
        <v>257</v>
      </c>
      <c r="H76" s="193" t="s">
        <v>25</v>
      </c>
      <c r="I76" s="193" t="s">
        <v>340</v>
      </c>
      <c r="J76" s="198" t="s">
        <v>353</v>
      </c>
      <c r="K76" s="210"/>
      <c r="L76" s="210"/>
      <c r="M76" s="210"/>
      <c r="N76" s="210"/>
      <c r="O76" s="243">
        <v>47004</v>
      </c>
      <c r="P76" s="237"/>
      <c r="Q76" s="237"/>
      <c r="R76" s="234"/>
      <c r="S76" s="234"/>
      <c r="T76" s="234"/>
      <c r="U76" s="239"/>
      <c r="V76" s="234"/>
      <c r="W76" s="239"/>
      <c r="X76" s="240"/>
      <c r="Y76" s="240"/>
      <c r="Z76" s="246"/>
      <c r="AA76" s="240"/>
      <c r="AB76" s="245"/>
    </row>
    <row r="77" spans="1:30" s="220" customFormat="1" ht="35.25" customHeight="1" hidden="1" outlineLevel="4">
      <c r="A77" s="202">
        <v>39</v>
      </c>
      <c r="B77" s="203" t="s">
        <v>352</v>
      </c>
      <c r="C77" s="203" t="s">
        <v>4</v>
      </c>
      <c r="D77" s="203" t="s">
        <v>262</v>
      </c>
      <c r="E77" s="203" t="s">
        <v>305</v>
      </c>
      <c r="F77" s="203" t="s">
        <v>354</v>
      </c>
      <c r="G77" s="203" t="s">
        <v>295</v>
      </c>
      <c r="H77" s="203" t="s">
        <v>25</v>
      </c>
      <c r="I77" s="203" t="s">
        <v>340</v>
      </c>
      <c r="J77" s="204" t="s">
        <v>355</v>
      </c>
      <c r="K77" s="205"/>
      <c r="L77" s="205"/>
      <c r="M77" s="205"/>
      <c r="N77" s="205"/>
      <c r="O77" s="237">
        <v>47004</v>
      </c>
      <c r="P77" s="243"/>
      <c r="Q77" s="243"/>
      <c r="R77" s="248" t="e">
        <f>R78+#REF!</f>
        <v>#REF!</v>
      </c>
      <c r="S77" s="248"/>
      <c r="T77" s="248" t="e">
        <f>R77+S77</f>
        <v>#REF!</v>
      </c>
      <c r="U77" s="248" t="e">
        <f>U78+#REF!</f>
        <v>#REF!</v>
      </c>
      <c r="V77" s="248"/>
      <c r="W77" s="248" t="e">
        <f>U77+V77</f>
        <v>#REF!</v>
      </c>
      <c r="X77" s="254"/>
      <c r="Y77" s="254"/>
      <c r="Z77" s="249"/>
      <c r="AA77" s="254"/>
      <c r="AB77" s="255"/>
      <c r="AC77" s="219"/>
      <c r="AD77" s="219"/>
    </row>
    <row r="78" spans="1:30" s="221" customFormat="1" ht="25.5" customHeight="1" hidden="1">
      <c r="A78" s="192">
        <v>40</v>
      </c>
      <c r="B78" s="193" t="s">
        <v>274</v>
      </c>
      <c r="C78" s="193" t="s">
        <v>4</v>
      </c>
      <c r="D78" s="193" t="s">
        <v>356</v>
      </c>
      <c r="E78" s="193" t="s">
        <v>257</v>
      </c>
      <c r="F78" s="193" t="s">
        <v>23</v>
      </c>
      <c r="G78" s="193" t="s">
        <v>257</v>
      </c>
      <c r="H78" s="193" t="s">
        <v>25</v>
      </c>
      <c r="I78" s="193" t="s">
        <v>357</v>
      </c>
      <c r="J78" s="198" t="s">
        <v>358</v>
      </c>
      <c r="K78" s="210"/>
      <c r="L78" s="210"/>
      <c r="M78" s="210"/>
      <c r="N78" s="210"/>
      <c r="O78" s="243">
        <f>SUM(O79)</f>
        <v>0</v>
      </c>
      <c r="P78" s="237"/>
      <c r="Q78" s="237"/>
      <c r="R78" s="237" t="e">
        <f aca="true" t="shared" si="2" ref="R78:Z78">R80</f>
        <v>#REF!</v>
      </c>
      <c r="S78" s="237" t="e">
        <f t="shared" si="2"/>
        <v>#REF!</v>
      </c>
      <c r="T78" s="237" t="e">
        <f t="shared" si="2"/>
        <v>#REF!</v>
      </c>
      <c r="U78" s="237" t="e">
        <f t="shared" si="2"/>
        <v>#REF!</v>
      </c>
      <c r="V78" s="237" t="e">
        <f t="shared" si="2"/>
        <v>#REF!</v>
      </c>
      <c r="W78" s="237" t="e">
        <f t="shared" si="2"/>
        <v>#REF!</v>
      </c>
      <c r="X78" s="237" t="e">
        <f t="shared" si="2"/>
        <v>#REF!</v>
      </c>
      <c r="Y78" s="237" t="e">
        <f t="shared" si="2"/>
        <v>#REF!</v>
      </c>
      <c r="Z78" s="237" t="e">
        <f t="shared" si="2"/>
        <v>#REF!</v>
      </c>
      <c r="AA78" s="246"/>
      <c r="AB78" s="245"/>
      <c r="AC78" s="165"/>
      <c r="AD78" s="165"/>
    </row>
    <row r="79" spans="1:30" s="221" customFormat="1" ht="23.25" customHeight="1" hidden="1">
      <c r="A79" s="202">
        <v>41</v>
      </c>
      <c r="B79" s="203" t="s">
        <v>359</v>
      </c>
      <c r="C79" s="203" t="s">
        <v>4</v>
      </c>
      <c r="D79" s="203" t="s">
        <v>356</v>
      </c>
      <c r="E79" s="203" t="s">
        <v>288</v>
      </c>
      <c r="F79" s="203" t="s">
        <v>23</v>
      </c>
      <c r="G79" s="203" t="s">
        <v>295</v>
      </c>
      <c r="H79" s="203" t="s">
        <v>25</v>
      </c>
      <c r="I79" s="203" t="s">
        <v>357</v>
      </c>
      <c r="J79" s="204" t="s">
        <v>30</v>
      </c>
      <c r="K79" s="205"/>
      <c r="L79" s="205"/>
      <c r="M79" s="205"/>
      <c r="N79" s="205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46"/>
      <c r="AB79" s="245"/>
      <c r="AC79" s="165"/>
      <c r="AD79" s="165"/>
    </row>
    <row r="80" spans="1:30" s="201" customFormat="1" ht="36.75" customHeight="1" hidden="1" outlineLevel="2">
      <c r="A80" s="192">
        <v>42</v>
      </c>
      <c r="B80" s="193" t="s">
        <v>274</v>
      </c>
      <c r="C80" s="193" t="s">
        <v>5</v>
      </c>
      <c r="D80" s="193" t="s">
        <v>257</v>
      </c>
      <c r="E80" s="193" t="s">
        <v>257</v>
      </c>
      <c r="F80" s="193" t="s">
        <v>23</v>
      </c>
      <c r="G80" s="193" t="s">
        <v>257</v>
      </c>
      <c r="H80" s="193" t="s">
        <v>25</v>
      </c>
      <c r="I80" s="193" t="s">
        <v>23</v>
      </c>
      <c r="J80" s="198" t="s">
        <v>360</v>
      </c>
      <c r="K80" s="210" t="e">
        <f>#REF!+#REF!</f>
        <v>#REF!</v>
      </c>
      <c r="L80" s="210" t="e">
        <f>#REF!+#REF!</f>
        <v>#REF!</v>
      </c>
      <c r="M80" s="210" t="e">
        <f>#REF!+#REF!</f>
        <v>#REF!</v>
      </c>
      <c r="N80" s="210" t="e">
        <f>#REF!+#REF!</f>
        <v>#REF!</v>
      </c>
      <c r="O80" s="243" t="e">
        <f>#REF!</f>
        <v>#REF!</v>
      </c>
      <c r="P80" s="237"/>
      <c r="Q80" s="237"/>
      <c r="R80" s="237" t="e">
        <f>#REF!+#REF!+#REF!+#REF!+#REF!+#REF!</f>
        <v>#REF!</v>
      </c>
      <c r="S80" s="237" t="e">
        <f>#REF!+#REF!+#REF!+#REF!+#REF!+#REF!</f>
        <v>#REF!</v>
      </c>
      <c r="T80" s="237" t="e">
        <f>#REF!+#REF!+#REF!+#REF!+#REF!+#REF!</f>
        <v>#REF!</v>
      </c>
      <c r="U80" s="237" t="e">
        <f>#REF!+#REF!+#REF!+#REF!+#REF!+#REF!</f>
        <v>#REF!</v>
      </c>
      <c r="V80" s="237" t="e">
        <f>#REF!+#REF!+#REF!+#REF!+#REF!+#REF!</f>
        <v>#REF!</v>
      </c>
      <c r="W80" s="237" t="e">
        <f>#REF!+#REF!+#REF!+#REF!+#REF!+#REF!</f>
        <v>#REF!</v>
      </c>
      <c r="X80" s="237" t="e">
        <f>#REF!+#REF!+#REF!+#REF!+#REF!+#REF!</f>
        <v>#REF!</v>
      </c>
      <c r="Y80" s="237" t="e">
        <f>#REF!+#REF!+#REF!+#REF!+#REF!+#REF!</f>
        <v>#REF!</v>
      </c>
      <c r="Z80" s="237" t="e">
        <f>#REF!+#REF!+#REF!+#REF!+#REF!+#REF!</f>
        <v>#REF!</v>
      </c>
      <c r="AA80" s="240"/>
      <c r="AB80" s="242"/>
      <c r="AC80" s="200"/>
      <c r="AD80" s="200"/>
    </row>
    <row r="81" spans="1:28" ht="18.75" collapsed="1">
      <c r="A81" s="192">
        <v>53</v>
      </c>
      <c r="B81" s="193"/>
      <c r="C81" s="193"/>
      <c r="D81" s="193"/>
      <c r="E81" s="193"/>
      <c r="F81" s="193"/>
      <c r="G81" s="193"/>
      <c r="H81" s="193"/>
      <c r="I81" s="193"/>
      <c r="J81" s="194" t="s">
        <v>361</v>
      </c>
      <c r="K81" s="210" t="e">
        <f>K12+K61+K80</f>
        <v>#REF!</v>
      </c>
      <c r="L81" s="210" t="e">
        <f>L12+L61+L80</f>
        <v>#REF!</v>
      </c>
      <c r="M81" s="210" t="e">
        <f>M12+M61+M80</f>
        <v>#REF!</v>
      </c>
      <c r="N81" s="210" t="e">
        <f>N12+N61+N80</f>
        <v>#REF!</v>
      </c>
      <c r="O81" s="243">
        <f>O12+O61</f>
        <v>7317904</v>
      </c>
      <c r="P81" s="239"/>
      <c r="Q81" s="239"/>
      <c r="R81" s="239"/>
      <c r="S81" s="239"/>
      <c r="T81" s="239"/>
      <c r="U81" s="239"/>
      <c r="V81" s="239"/>
      <c r="W81" s="257"/>
      <c r="X81" s="245"/>
      <c r="Y81" s="245"/>
      <c r="Z81" s="245"/>
      <c r="AA81" s="243">
        <f>AA12+AA61</f>
        <v>200487.6</v>
      </c>
      <c r="AB81" s="243">
        <f>AB12+AB61</f>
        <v>7518391.6</v>
      </c>
    </row>
    <row r="82" spans="1:27" ht="15.75">
      <c r="A82" s="223"/>
      <c r="W82" s="224"/>
      <c r="X82" s="222"/>
      <c r="Y82" s="222"/>
      <c r="Z82" s="222"/>
      <c r="AA82" s="222"/>
    </row>
    <row r="83" spans="1:27" ht="15.75">
      <c r="A83" s="223"/>
      <c r="W83" s="224"/>
      <c r="X83" s="222"/>
      <c r="Y83" s="222"/>
      <c r="Z83" s="222"/>
      <c r="AA83" s="222"/>
    </row>
    <row r="84" spans="1:27" ht="15.75">
      <c r="A84" s="223"/>
      <c r="C84" s="161" t="s">
        <v>362</v>
      </c>
      <c r="W84" s="224"/>
      <c r="X84" s="222"/>
      <c r="Y84" s="222"/>
      <c r="Z84" s="222"/>
      <c r="AA84" s="222"/>
    </row>
    <row r="85" spans="23:27" ht="15.75">
      <c r="W85" s="224"/>
      <c r="X85" s="222"/>
      <c r="Y85" s="222"/>
      <c r="Z85" s="222"/>
      <c r="AA85" s="222"/>
    </row>
    <row r="86" spans="23:27" ht="15.75">
      <c r="W86" s="224"/>
      <c r="X86" s="222"/>
      <c r="Y86" s="222"/>
      <c r="Z86" s="222"/>
      <c r="AA86" s="222"/>
    </row>
    <row r="87" spans="23:27" ht="15.75">
      <c r="W87" s="224"/>
      <c r="X87" s="222"/>
      <c r="Y87" s="222"/>
      <c r="Z87" s="222"/>
      <c r="AA87" s="222"/>
    </row>
    <row r="88" spans="23:27" ht="15.75">
      <c r="W88" s="224"/>
      <c r="X88" s="222"/>
      <c r="Y88" s="222"/>
      <c r="Z88" s="222"/>
      <c r="AA88" s="222"/>
    </row>
    <row r="89" spans="23:27" ht="15.75">
      <c r="W89" s="224"/>
      <c r="X89" s="222"/>
      <c r="Y89" s="222"/>
      <c r="Z89" s="222"/>
      <c r="AA89" s="222"/>
    </row>
    <row r="90" spans="23:27" ht="15.75">
      <c r="W90" s="224"/>
      <c r="X90" s="222"/>
      <c r="Y90" s="222"/>
      <c r="Z90" s="222"/>
      <c r="AA90" s="222"/>
    </row>
    <row r="91" spans="23:27" ht="15.75">
      <c r="W91" s="224"/>
      <c r="X91" s="222"/>
      <c r="Y91" s="222"/>
      <c r="Z91" s="222"/>
      <c r="AA91" s="222"/>
    </row>
    <row r="92" spans="23:27" ht="15.75">
      <c r="W92" s="224"/>
      <c r="X92" s="222"/>
      <c r="Y92" s="222"/>
      <c r="Z92" s="222"/>
      <c r="AA92" s="222"/>
    </row>
    <row r="93" spans="23:27" ht="15.75">
      <c r="W93" s="224"/>
      <c r="X93" s="222"/>
      <c r="Y93" s="222"/>
      <c r="Z93" s="222"/>
      <c r="AA93" s="222"/>
    </row>
    <row r="94" spans="23:27" ht="15.75">
      <c r="W94" s="224"/>
      <c r="X94" s="222"/>
      <c r="Y94" s="222"/>
      <c r="Z94" s="222"/>
      <c r="AA94" s="222"/>
    </row>
    <row r="95" spans="23:27" ht="15.75">
      <c r="W95" s="224"/>
      <c r="X95" s="222"/>
      <c r="Y95" s="222"/>
      <c r="Z95" s="222"/>
      <c r="AA95" s="222"/>
    </row>
    <row r="96" spans="23:27" ht="15.75">
      <c r="W96" s="224"/>
      <c r="X96" s="222"/>
      <c r="Y96" s="222"/>
      <c r="Z96" s="222"/>
      <c r="AA96" s="222"/>
    </row>
    <row r="97" spans="23:27" ht="15.75">
      <c r="W97" s="224"/>
      <c r="X97" s="222"/>
      <c r="Y97" s="222"/>
      <c r="Z97" s="222"/>
      <c r="AA97" s="222"/>
    </row>
    <row r="98" spans="23:27" ht="15.75">
      <c r="W98" s="224"/>
      <c r="X98" s="222"/>
      <c r="Y98" s="222"/>
      <c r="Z98" s="222"/>
      <c r="AA98" s="222"/>
    </row>
    <row r="99" spans="23:27" ht="15.75">
      <c r="W99" s="224"/>
      <c r="X99" s="222"/>
      <c r="Y99" s="222"/>
      <c r="Z99" s="222"/>
      <c r="AA99" s="222"/>
    </row>
    <row r="100" spans="23:27" ht="15.75">
      <c r="W100" s="224"/>
      <c r="X100" s="222"/>
      <c r="Y100" s="222"/>
      <c r="Z100" s="222"/>
      <c r="AA100" s="222"/>
    </row>
    <row r="101" spans="23:27" ht="15.75">
      <c r="W101" s="224"/>
      <c r="X101" s="222"/>
      <c r="Y101" s="222"/>
      <c r="Z101" s="222"/>
      <c r="AA101" s="222"/>
    </row>
    <row r="102" spans="23:27" ht="15.75">
      <c r="W102" s="224"/>
      <c r="X102" s="222"/>
      <c r="Y102" s="222"/>
      <c r="Z102" s="222"/>
      <c r="AA102" s="222"/>
    </row>
    <row r="103" spans="23:27" ht="15.75">
      <c r="W103" s="224"/>
      <c r="X103" s="222"/>
      <c r="Y103" s="222"/>
      <c r="Z103" s="222"/>
      <c r="AA103" s="222"/>
    </row>
    <row r="104" spans="23:27" ht="15.75">
      <c r="W104" s="224"/>
      <c r="X104" s="222"/>
      <c r="Y104" s="222"/>
      <c r="Z104" s="222"/>
      <c r="AA104" s="222"/>
    </row>
    <row r="105" spans="23:27" ht="15.75">
      <c r="W105" s="224"/>
      <c r="X105" s="222"/>
      <c r="Y105" s="222"/>
      <c r="Z105" s="222"/>
      <c r="AA105" s="222"/>
    </row>
    <row r="106" spans="23:27" ht="15.75">
      <c r="W106" s="224"/>
      <c r="X106" s="222"/>
      <c r="Y106" s="222"/>
      <c r="Z106" s="222"/>
      <c r="AA106" s="222"/>
    </row>
    <row r="107" spans="23:27" ht="15.75">
      <c r="W107" s="224"/>
      <c r="X107" s="222"/>
      <c r="Y107" s="222"/>
      <c r="Z107" s="222"/>
      <c r="AA107" s="222"/>
    </row>
    <row r="108" spans="23:27" ht="15.75">
      <c r="W108" s="224"/>
      <c r="X108" s="222"/>
      <c r="Y108" s="222"/>
      <c r="Z108" s="222"/>
      <c r="AA108" s="222"/>
    </row>
    <row r="109" spans="23:27" ht="15.75">
      <c r="W109" s="224"/>
      <c r="X109" s="222"/>
      <c r="Y109" s="222"/>
      <c r="Z109" s="222"/>
      <c r="AA109" s="222"/>
    </row>
    <row r="110" spans="23:27" ht="15.75">
      <c r="W110" s="224"/>
      <c r="X110" s="222"/>
      <c r="Y110" s="222"/>
      <c r="Z110" s="222"/>
      <c r="AA110" s="222"/>
    </row>
    <row r="111" spans="23:27" ht="15.75">
      <c r="W111" s="224"/>
      <c r="X111" s="222"/>
      <c r="Y111" s="222"/>
      <c r="Z111" s="222"/>
      <c r="AA111" s="222"/>
    </row>
    <row r="112" spans="23:27" ht="15.75">
      <c r="W112" s="224"/>
      <c r="X112" s="222"/>
      <c r="Y112" s="222"/>
      <c r="Z112" s="222"/>
      <c r="AA112" s="222"/>
    </row>
    <row r="113" spans="23:27" ht="15.75">
      <c r="W113" s="224"/>
      <c r="X113" s="222"/>
      <c r="Y113" s="222"/>
      <c r="Z113" s="222"/>
      <c r="AA113" s="222"/>
    </row>
    <row r="114" spans="23:27" ht="15.75">
      <c r="W114" s="224"/>
      <c r="X114" s="222"/>
      <c r="Y114" s="222"/>
      <c r="Z114" s="222"/>
      <c r="AA114" s="222"/>
    </row>
    <row r="115" spans="23:27" ht="15.75">
      <c r="W115" s="224"/>
      <c r="X115" s="222"/>
      <c r="Y115" s="222"/>
      <c r="Z115" s="222"/>
      <c r="AA115" s="222"/>
    </row>
    <row r="116" spans="23:27" ht="15.75">
      <c r="W116" s="224"/>
      <c r="X116" s="222"/>
      <c r="Y116" s="222"/>
      <c r="Z116" s="222"/>
      <c r="AA116" s="222"/>
    </row>
    <row r="117" spans="23:27" ht="15.75">
      <c r="W117" s="224"/>
      <c r="X117" s="222"/>
      <c r="Y117" s="222"/>
      <c r="Z117" s="222"/>
      <c r="AA117" s="222"/>
    </row>
    <row r="118" spans="23:27" ht="15.75">
      <c r="W118" s="224"/>
      <c r="X118" s="222"/>
      <c r="Y118" s="222"/>
      <c r="Z118" s="222"/>
      <c r="AA118" s="222"/>
    </row>
    <row r="119" spans="23:27" ht="15.75">
      <c r="W119" s="224"/>
      <c r="X119" s="222"/>
      <c r="Y119" s="222"/>
      <c r="Z119" s="222"/>
      <c r="AA119" s="222"/>
    </row>
    <row r="120" spans="23:27" ht="15.75">
      <c r="W120" s="224"/>
      <c r="X120" s="222"/>
      <c r="Y120" s="222"/>
      <c r="Z120" s="222"/>
      <c r="AA120" s="222"/>
    </row>
    <row r="121" spans="23:27" ht="15.75">
      <c r="W121" s="224"/>
      <c r="X121" s="222"/>
      <c r="Y121" s="222"/>
      <c r="Z121" s="222"/>
      <c r="AA121" s="222"/>
    </row>
    <row r="122" spans="23:27" ht="15.75">
      <c r="W122" s="224"/>
      <c r="X122" s="222"/>
      <c r="Y122" s="222"/>
      <c r="Z122" s="222"/>
      <c r="AA122" s="222"/>
    </row>
    <row r="123" spans="23:27" ht="15.75">
      <c r="W123" s="224"/>
      <c r="X123" s="222"/>
      <c r="Y123" s="222"/>
      <c r="Z123" s="222"/>
      <c r="AA123" s="222"/>
    </row>
    <row r="124" spans="23:27" ht="15.75">
      <c r="W124" s="224"/>
      <c r="X124" s="222"/>
      <c r="Y124" s="222"/>
      <c r="Z124" s="222"/>
      <c r="AA124" s="222"/>
    </row>
    <row r="125" spans="23:27" ht="15.75">
      <c r="W125" s="224"/>
      <c r="X125" s="222"/>
      <c r="Y125" s="222"/>
      <c r="Z125" s="222"/>
      <c r="AA125" s="222"/>
    </row>
    <row r="126" spans="23:27" ht="15.75">
      <c r="W126" s="224"/>
      <c r="X126" s="222"/>
      <c r="Y126" s="222"/>
      <c r="Z126" s="222"/>
      <c r="AA126" s="222"/>
    </row>
    <row r="127" spans="23:27" ht="15.75">
      <c r="W127" s="224"/>
      <c r="X127" s="222"/>
      <c r="Y127" s="222"/>
      <c r="Z127" s="222"/>
      <c r="AA127" s="222"/>
    </row>
    <row r="128" spans="23:27" ht="15.75">
      <c r="W128" s="224"/>
      <c r="X128" s="222"/>
      <c r="Y128" s="222"/>
      <c r="Z128" s="222"/>
      <c r="AA128" s="222"/>
    </row>
    <row r="129" spans="23:27" ht="15.75">
      <c r="W129" s="224"/>
      <c r="X129" s="222"/>
      <c r="Y129" s="222"/>
      <c r="Z129" s="222"/>
      <c r="AA129" s="222"/>
    </row>
    <row r="130" spans="23:27" ht="15.75">
      <c r="W130" s="224"/>
      <c r="X130" s="222"/>
      <c r="Y130" s="222"/>
      <c r="Z130" s="222"/>
      <c r="AA130" s="222"/>
    </row>
    <row r="131" spans="23:27" ht="15.75">
      <c r="W131" s="224"/>
      <c r="X131" s="222"/>
      <c r="Y131" s="222"/>
      <c r="Z131" s="222"/>
      <c r="AA131" s="222"/>
    </row>
    <row r="132" spans="23:27" ht="15.75">
      <c r="W132" s="224"/>
      <c r="X132" s="222"/>
      <c r="Y132" s="222"/>
      <c r="Z132" s="222"/>
      <c r="AA132" s="222"/>
    </row>
    <row r="133" spans="23:27" ht="15.75">
      <c r="W133" s="224"/>
      <c r="X133" s="222"/>
      <c r="Y133" s="222"/>
      <c r="Z133" s="222"/>
      <c r="AA133" s="222"/>
    </row>
    <row r="134" spans="23:27" ht="15.75">
      <c r="W134" s="224"/>
      <c r="X134" s="222"/>
      <c r="Y134" s="222"/>
      <c r="Z134" s="222"/>
      <c r="AA134" s="222"/>
    </row>
    <row r="135" spans="23:27" ht="15.75">
      <c r="W135" s="224"/>
      <c r="X135" s="222"/>
      <c r="Y135" s="222"/>
      <c r="Z135" s="222"/>
      <c r="AA135" s="222"/>
    </row>
    <row r="136" spans="23:27" ht="15.75">
      <c r="W136" s="224"/>
      <c r="X136" s="222"/>
      <c r="Y136" s="222"/>
      <c r="Z136" s="222"/>
      <c r="AA136" s="222"/>
    </row>
    <row r="137" spans="23:27" ht="15.75">
      <c r="W137" s="224"/>
      <c r="X137" s="222"/>
      <c r="Y137" s="222"/>
      <c r="Z137" s="222"/>
      <c r="AA137" s="222"/>
    </row>
    <row r="138" spans="23:27" ht="15.75">
      <c r="W138" s="224"/>
      <c r="X138" s="222"/>
      <c r="Y138" s="222"/>
      <c r="Z138" s="222"/>
      <c r="AA138" s="222"/>
    </row>
    <row r="139" spans="23:27" ht="15.75">
      <c r="W139" s="224"/>
      <c r="X139" s="222"/>
      <c r="Y139" s="222"/>
      <c r="Z139" s="222"/>
      <c r="AA139" s="222"/>
    </row>
    <row r="140" spans="23:27" ht="15.75">
      <c r="W140" s="224"/>
      <c r="X140" s="222"/>
      <c r="Y140" s="222"/>
      <c r="Z140" s="222"/>
      <c r="AA140" s="222"/>
    </row>
    <row r="141" spans="23:27" ht="15.75">
      <c r="W141" s="224"/>
      <c r="X141" s="222"/>
      <c r="Y141" s="222"/>
      <c r="Z141" s="222"/>
      <c r="AA141" s="222"/>
    </row>
    <row r="142" spans="23:27" ht="15.75">
      <c r="W142" s="224"/>
      <c r="X142" s="222"/>
      <c r="Y142" s="222"/>
      <c r="Z142" s="222"/>
      <c r="AA142" s="222"/>
    </row>
    <row r="143" spans="23:27" ht="15.75">
      <c r="W143" s="224"/>
      <c r="X143" s="222"/>
      <c r="Y143" s="222"/>
      <c r="Z143" s="222"/>
      <c r="AA143" s="222"/>
    </row>
    <row r="144" spans="23:27" ht="15.75">
      <c r="W144" s="224"/>
      <c r="X144" s="222"/>
      <c r="Y144" s="222"/>
      <c r="Z144" s="222"/>
      <c r="AA144" s="222"/>
    </row>
    <row r="145" spans="23:27" ht="15.75">
      <c r="W145" s="224"/>
      <c r="X145" s="222"/>
      <c r="Y145" s="222"/>
      <c r="Z145" s="222"/>
      <c r="AA145" s="222"/>
    </row>
    <row r="146" spans="23:27" ht="15.75">
      <c r="W146" s="224"/>
      <c r="X146" s="222"/>
      <c r="Y146" s="222"/>
      <c r="Z146" s="222"/>
      <c r="AA146" s="222"/>
    </row>
    <row r="147" spans="23:27" ht="15.75">
      <c r="W147" s="224"/>
      <c r="X147" s="222"/>
      <c r="Y147" s="222"/>
      <c r="Z147" s="222"/>
      <c r="AA147" s="222"/>
    </row>
    <row r="148" spans="23:27" ht="15.75">
      <c r="W148" s="224"/>
      <c r="X148" s="222"/>
      <c r="Y148" s="222"/>
      <c r="Z148" s="222"/>
      <c r="AA148" s="222"/>
    </row>
    <row r="149" spans="23:27" ht="15.75">
      <c r="W149" s="224"/>
      <c r="X149" s="222"/>
      <c r="Y149" s="222"/>
      <c r="Z149" s="222"/>
      <c r="AA149" s="222"/>
    </row>
    <row r="150" spans="23:27" ht="15.75">
      <c r="W150" s="224"/>
      <c r="X150" s="222"/>
      <c r="Y150" s="222"/>
      <c r="Z150" s="222"/>
      <c r="AA150" s="222"/>
    </row>
    <row r="151" spans="23:27" ht="15.75">
      <c r="W151" s="224"/>
      <c r="X151" s="222"/>
      <c r="Y151" s="222"/>
      <c r="Z151" s="222"/>
      <c r="AA151" s="222"/>
    </row>
    <row r="152" spans="23:27" ht="15.75">
      <c r="W152" s="224"/>
      <c r="X152" s="222"/>
      <c r="Y152" s="222"/>
      <c r="Z152" s="222"/>
      <c r="AA152" s="222"/>
    </row>
    <row r="153" spans="23:27" ht="15.75">
      <c r="W153" s="224"/>
      <c r="X153" s="222"/>
      <c r="Y153" s="222"/>
      <c r="Z153" s="222"/>
      <c r="AA153" s="222"/>
    </row>
    <row r="154" spans="23:27" ht="15.75">
      <c r="W154" s="224"/>
      <c r="X154" s="222"/>
      <c r="Y154" s="222"/>
      <c r="Z154" s="222"/>
      <c r="AA154" s="222"/>
    </row>
    <row r="155" spans="23:27" ht="15.75">
      <c r="W155" s="224"/>
      <c r="X155" s="222"/>
      <c r="Y155" s="222"/>
      <c r="Z155" s="222"/>
      <c r="AA155" s="222"/>
    </row>
    <row r="156" spans="23:27" ht="15.75">
      <c r="W156" s="224"/>
      <c r="X156" s="222"/>
      <c r="Y156" s="222"/>
      <c r="Z156" s="222"/>
      <c r="AA156" s="222"/>
    </row>
    <row r="157" spans="23:27" ht="15.75">
      <c r="W157" s="224"/>
      <c r="X157" s="222"/>
      <c r="Y157" s="222"/>
      <c r="Z157" s="222"/>
      <c r="AA157" s="222"/>
    </row>
    <row r="158" spans="23:27" ht="15.75">
      <c r="W158" s="224"/>
      <c r="X158" s="222"/>
      <c r="Y158" s="222"/>
      <c r="Z158" s="222"/>
      <c r="AA158" s="222"/>
    </row>
    <row r="159" spans="23:27" ht="15.75">
      <c r="W159" s="224"/>
      <c r="X159" s="222"/>
      <c r="Y159" s="222"/>
      <c r="Z159" s="222"/>
      <c r="AA159" s="222"/>
    </row>
    <row r="160" spans="23:27" ht="15.75">
      <c r="W160" s="224"/>
      <c r="X160" s="222"/>
      <c r="Y160" s="222"/>
      <c r="Z160" s="222"/>
      <c r="AA160" s="222"/>
    </row>
    <row r="161" spans="23:27" ht="15.75">
      <c r="W161" s="224"/>
      <c r="X161" s="222"/>
      <c r="Y161" s="222"/>
      <c r="Z161" s="222"/>
      <c r="AA161" s="222"/>
    </row>
    <row r="162" spans="23:27" ht="15.75">
      <c r="W162" s="224"/>
      <c r="X162" s="222"/>
      <c r="Y162" s="222"/>
      <c r="Z162" s="222"/>
      <c r="AA162" s="222"/>
    </row>
    <row r="163" spans="23:27" ht="15.75">
      <c r="W163" s="224"/>
      <c r="X163" s="222"/>
      <c r="Y163" s="222"/>
      <c r="Z163" s="222"/>
      <c r="AA163" s="222"/>
    </row>
    <row r="164" spans="23:27" ht="15.75">
      <c r="W164" s="224"/>
      <c r="X164" s="222"/>
      <c r="Y164" s="222"/>
      <c r="Z164" s="222"/>
      <c r="AA164" s="222"/>
    </row>
    <row r="165" spans="23:27" ht="15.75">
      <c r="W165" s="224"/>
      <c r="X165" s="222"/>
      <c r="Y165" s="222"/>
      <c r="Z165" s="222"/>
      <c r="AA165" s="222"/>
    </row>
    <row r="166" spans="23:27" ht="15.75">
      <c r="W166" s="224"/>
      <c r="X166" s="222"/>
      <c r="Y166" s="222"/>
      <c r="Z166" s="222"/>
      <c r="AA166" s="222"/>
    </row>
    <row r="167" spans="23:27" ht="15.75">
      <c r="W167" s="224"/>
      <c r="X167" s="222"/>
      <c r="Y167" s="222"/>
      <c r="Z167" s="222"/>
      <c r="AA167" s="222"/>
    </row>
    <row r="168" spans="23:27" ht="15.75">
      <c r="W168" s="224"/>
      <c r="X168" s="222"/>
      <c r="Y168" s="222"/>
      <c r="Z168" s="222"/>
      <c r="AA168" s="222"/>
    </row>
    <row r="169" spans="23:27" ht="15.75">
      <c r="W169" s="224"/>
      <c r="X169" s="222"/>
      <c r="Y169" s="222"/>
      <c r="Z169" s="222"/>
      <c r="AA169" s="222"/>
    </row>
    <row r="170" spans="23:27" ht="15.75">
      <c r="W170" s="224"/>
      <c r="X170" s="222"/>
      <c r="Y170" s="222"/>
      <c r="Z170" s="222"/>
      <c r="AA170" s="222"/>
    </row>
    <row r="171" spans="23:27" ht="15.75">
      <c r="W171" s="224"/>
      <c r="X171" s="222"/>
      <c r="Y171" s="222"/>
      <c r="Z171" s="222"/>
      <c r="AA171" s="222"/>
    </row>
    <row r="172" spans="23:27" ht="15.75">
      <c r="W172" s="224"/>
      <c r="X172" s="222"/>
      <c r="Y172" s="222"/>
      <c r="Z172" s="222"/>
      <c r="AA172" s="222"/>
    </row>
    <row r="173" spans="23:27" ht="15.75">
      <c r="W173" s="224"/>
      <c r="X173" s="222"/>
      <c r="Y173" s="222"/>
      <c r="Z173" s="222"/>
      <c r="AA173" s="222"/>
    </row>
    <row r="174" spans="23:27" ht="15.75">
      <c r="W174" s="224"/>
      <c r="X174" s="222"/>
      <c r="Y174" s="222"/>
      <c r="Z174" s="222"/>
      <c r="AA174" s="222"/>
    </row>
    <row r="175" spans="23:27" ht="15.75">
      <c r="W175" s="224"/>
      <c r="X175" s="222"/>
      <c r="Y175" s="222"/>
      <c r="Z175" s="222"/>
      <c r="AA175" s="222"/>
    </row>
    <row r="176" spans="23:27" ht="15.75">
      <c r="W176" s="224"/>
      <c r="X176" s="222"/>
      <c r="Y176" s="222"/>
      <c r="Z176" s="222"/>
      <c r="AA176" s="222"/>
    </row>
    <row r="177" spans="23:27" ht="15.75">
      <c r="W177" s="224"/>
      <c r="X177" s="222"/>
      <c r="Y177" s="222"/>
      <c r="Z177" s="222"/>
      <c r="AA177" s="222"/>
    </row>
    <row r="178" spans="23:27" ht="15.75">
      <c r="W178" s="224"/>
      <c r="X178" s="222"/>
      <c r="Y178" s="222"/>
      <c r="Z178" s="222"/>
      <c r="AA178" s="222"/>
    </row>
    <row r="179" spans="23:27" ht="15.75">
      <c r="W179" s="224"/>
      <c r="X179" s="222"/>
      <c r="Y179" s="222"/>
      <c r="Z179" s="222"/>
      <c r="AA179" s="222"/>
    </row>
    <row r="180" spans="23:27" ht="15.75">
      <c r="W180" s="224"/>
      <c r="X180" s="222"/>
      <c r="Y180" s="222"/>
      <c r="Z180" s="222"/>
      <c r="AA180" s="222"/>
    </row>
    <row r="181" spans="23:27" ht="15.75">
      <c r="W181" s="224"/>
      <c r="X181" s="222"/>
      <c r="Y181" s="222"/>
      <c r="Z181" s="222"/>
      <c r="AA181" s="222"/>
    </row>
    <row r="182" spans="23:27" ht="15.75">
      <c r="W182" s="224"/>
      <c r="X182" s="222"/>
      <c r="Y182" s="222"/>
      <c r="Z182" s="222"/>
      <c r="AA182" s="222"/>
    </row>
    <row r="183" spans="23:27" ht="15.75">
      <c r="W183" s="224"/>
      <c r="X183" s="222"/>
      <c r="Y183" s="222"/>
      <c r="Z183" s="222"/>
      <c r="AA183" s="222"/>
    </row>
    <row r="184" spans="23:27" ht="15.75">
      <c r="W184" s="224"/>
      <c r="X184" s="222"/>
      <c r="Y184" s="222"/>
      <c r="Z184" s="222"/>
      <c r="AA184" s="222"/>
    </row>
    <row r="185" spans="23:27" ht="15.75">
      <c r="W185" s="224"/>
      <c r="X185" s="222"/>
      <c r="Y185" s="222"/>
      <c r="Z185" s="222"/>
      <c r="AA185" s="222"/>
    </row>
    <row r="186" spans="23:27" ht="15.75">
      <c r="W186" s="224"/>
      <c r="X186" s="222"/>
      <c r="Y186" s="222"/>
      <c r="Z186" s="222"/>
      <c r="AA186" s="222"/>
    </row>
    <row r="187" spans="23:27" ht="15.75">
      <c r="W187" s="224"/>
      <c r="X187" s="222"/>
      <c r="Y187" s="222"/>
      <c r="Z187" s="222"/>
      <c r="AA187" s="222"/>
    </row>
    <row r="188" spans="23:27" ht="15.75">
      <c r="W188" s="224"/>
      <c r="X188" s="222"/>
      <c r="Y188" s="222"/>
      <c r="Z188" s="222"/>
      <c r="AA188" s="222"/>
    </row>
    <row r="189" spans="23:27" ht="15.75">
      <c r="W189" s="224"/>
      <c r="X189" s="222"/>
      <c r="Y189" s="222"/>
      <c r="Z189" s="222"/>
      <c r="AA189" s="222"/>
    </row>
    <row r="190" spans="23:27" ht="15.75">
      <c r="W190" s="224"/>
      <c r="X190" s="222"/>
      <c r="Y190" s="222"/>
      <c r="Z190" s="222"/>
      <c r="AA190" s="222"/>
    </row>
    <row r="191" spans="23:27" ht="15.75">
      <c r="W191" s="224"/>
      <c r="X191" s="222"/>
      <c r="Y191" s="222"/>
      <c r="Z191" s="222"/>
      <c r="AA191" s="222"/>
    </row>
    <row r="192" spans="23:27" ht="15.75">
      <c r="W192" s="224"/>
      <c r="X192" s="222"/>
      <c r="Y192" s="222"/>
      <c r="Z192" s="222"/>
      <c r="AA192" s="222"/>
    </row>
    <row r="193" spans="23:27" ht="15.75">
      <c r="W193" s="224"/>
      <c r="X193" s="222"/>
      <c r="Y193" s="222"/>
      <c r="Z193" s="222"/>
      <c r="AA193" s="222"/>
    </row>
    <row r="194" spans="23:27" ht="15.75">
      <c r="W194" s="224"/>
      <c r="X194" s="222"/>
      <c r="Y194" s="222"/>
      <c r="Z194" s="222"/>
      <c r="AA194" s="222"/>
    </row>
    <row r="195" spans="23:27" ht="15.75">
      <c r="W195" s="224"/>
      <c r="X195" s="222"/>
      <c r="Y195" s="222"/>
      <c r="Z195" s="222"/>
      <c r="AA195" s="222"/>
    </row>
    <row r="196" spans="23:27" ht="15.75">
      <c r="W196" s="224"/>
      <c r="X196" s="222"/>
      <c r="Y196" s="222"/>
      <c r="Z196" s="222"/>
      <c r="AA196" s="222"/>
    </row>
    <row r="197" spans="23:27" ht="15.75">
      <c r="W197" s="224"/>
      <c r="X197" s="222"/>
      <c r="Y197" s="222"/>
      <c r="Z197" s="222"/>
      <c r="AA197" s="222"/>
    </row>
    <row r="198" spans="23:27" ht="15.75">
      <c r="W198" s="224"/>
      <c r="X198" s="222"/>
      <c r="Y198" s="222"/>
      <c r="Z198" s="222"/>
      <c r="AA198" s="222"/>
    </row>
    <row r="199" spans="23:27" ht="15.75">
      <c r="W199" s="224"/>
      <c r="X199" s="222"/>
      <c r="Y199" s="222"/>
      <c r="Z199" s="222"/>
      <c r="AA199" s="222"/>
    </row>
    <row r="200" spans="23:27" ht="15.75">
      <c r="W200" s="224"/>
      <c r="X200" s="222"/>
      <c r="Y200" s="222"/>
      <c r="Z200" s="222"/>
      <c r="AA200" s="222"/>
    </row>
    <row r="201" spans="23:27" ht="15.75">
      <c r="W201" s="224"/>
      <c r="X201" s="222"/>
      <c r="Y201" s="222"/>
      <c r="Z201" s="222"/>
      <c r="AA201" s="222"/>
    </row>
    <row r="202" spans="23:27" ht="15.75">
      <c r="W202" s="224"/>
      <c r="X202" s="222"/>
      <c r="Y202" s="222"/>
      <c r="Z202" s="222"/>
      <c r="AA202" s="222"/>
    </row>
    <row r="203" spans="23:27" ht="15.75">
      <c r="W203" s="224"/>
      <c r="X203" s="222"/>
      <c r="Y203" s="222"/>
      <c r="Z203" s="222"/>
      <c r="AA203" s="222"/>
    </row>
    <row r="204" spans="23:27" ht="15.75">
      <c r="W204" s="224"/>
      <c r="X204" s="222"/>
      <c r="Y204" s="222"/>
      <c r="Z204" s="222"/>
      <c r="AA204" s="222"/>
    </row>
    <row r="205" spans="23:27" ht="15.75">
      <c r="W205" s="224"/>
      <c r="X205" s="222"/>
      <c r="Y205" s="222"/>
      <c r="Z205" s="222"/>
      <c r="AA205" s="222"/>
    </row>
    <row r="206" spans="23:27" ht="15.75">
      <c r="W206" s="224"/>
      <c r="X206" s="222"/>
      <c r="Y206" s="222"/>
      <c r="Z206" s="222"/>
      <c r="AA206" s="222"/>
    </row>
    <row r="207" spans="23:27" ht="15.75">
      <c r="W207" s="224"/>
      <c r="X207" s="222"/>
      <c r="Y207" s="222"/>
      <c r="Z207" s="222"/>
      <c r="AA207" s="222"/>
    </row>
    <row r="208" spans="23:27" ht="15.75">
      <c r="W208" s="224"/>
      <c r="X208" s="222"/>
      <c r="Y208" s="222"/>
      <c r="Z208" s="222"/>
      <c r="AA208" s="222"/>
    </row>
    <row r="209" spans="23:27" ht="15.75">
      <c r="W209" s="224"/>
      <c r="X209" s="222"/>
      <c r="Y209" s="222"/>
      <c r="Z209" s="222"/>
      <c r="AA209" s="222"/>
    </row>
    <row r="210" spans="23:27" ht="15.75">
      <c r="W210" s="224"/>
      <c r="X210" s="222"/>
      <c r="Y210" s="222"/>
      <c r="Z210" s="222"/>
      <c r="AA210" s="222"/>
    </row>
    <row r="211" spans="23:27" ht="15.75">
      <c r="W211" s="224"/>
      <c r="X211" s="222"/>
      <c r="Y211" s="222"/>
      <c r="Z211" s="222"/>
      <c r="AA211" s="222"/>
    </row>
    <row r="212" spans="23:27" ht="15.75">
      <c r="W212" s="224"/>
      <c r="X212" s="222"/>
      <c r="Y212" s="222"/>
      <c r="Z212" s="222"/>
      <c r="AA212" s="222"/>
    </row>
    <row r="213" spans="23:27" ht="15.75">
      <c r="W213" s="224"/>
      <c r="X213" s="222"/>
      <c r="Y213" s="222"/>
      <c r="Z213" s="222"/>
      <c r="AA213" s="222"/>
    </row>
    <row r="214" spans="23:27" ht="15.75">
      <c r="W214" s="224"/>
      <c r="X214" s="222"/>
      <c r="Y214" s="222"/>
      <c r="Z214" s="222"/>
      <c r="AA214" s="222"/>
    </row>
    <row r="215" spans="23:27" ht="15.75">
      <c r="W215" s="224"/>
      <c r="X215" s="222"/>
      <c r="Y215" s="222"/>
      <c r="Z215" s="222"/>
      <c r="AA215" s="222"/>
    </row>
    <row r="216" spans="23:27" ht="15.75">
      <c r="W216" s="224"/>
      <c r="X216" s="222"/>
      <c r="Y216" s="222"/>
      <c r="Z216" s="222"/>
      <c r="AA216" s="222"/>
    </row>
    <row r="217" spans="23:27" ht="15.75">
      <c r="W217" s="224"/>
      <c r="X217" s="222"/>
      <c r="Y217" s="222"/>
      <c r="Z217" s="222"/>
      <c r="AA217" s="222"/>
    </row>
    <row r="218" spans="23:27" ht="15.75">
      <c r="W218" s="224"/>
      <c r="X218" s="222"/>
      <c r="Y218" s="222"/>
      <c r="Z218" s="222"/>
      <c r="AA218" s="222"/>
    </row>
    <row r="219" spans="23:27" ht="15.75">
      <c r="W219" s="224"/>
      <c r="X219" s="222"/>
      <c r="Y219" s="222"/>
      <c r="Z219" s="222"/>
      <c r="AA219" s="222"/>
    </row>
    <row r="220" spans="23:27" ht="15.75">
      <c r="W220" s="224"/>
      <c r="X220" s="222"/>
      <c r="Y220" s="222"/>
      <c r="Z220" s="222"/>
      <c r="AA220" s="222"/>
    </row>
    <row r="221" spans="23:27" ht="15.75">
      <c r="W221" s="224"/>
      <c r="X221" s="222"/>
      <c r="Y221" s="222"/>
      <c r="Z221" s="222"/>
      <c r="AA221" s="222"/>
    </row>
    <row r="222" spans="23:27" ht="15.75">
      <c r="W222" s="224"/>
      <c r="X222" s="222"/>
      <c r="Y222" s="222"/>
      <c r="Z222" s="222"/>
      <c r="AA222" s="222"/>
    </row>
    <row r="223" spans="23:27" ht="15.75">
      <c r="W223" s="224"/>
      <c r="X223" s="222"/>
      <c r="Y223" s="222"/>
      <c r="Z223" s="222"/>
      <c r="AA223" s="222"/>
    </row>
    <row r="224" spans="23:27" ht="15.75">
      <c r="W224" s="224"/>
      <c r="X224" s="222"/>
      <c r="Y224" s="222"/>
      <c r="Z224" s="222"/>
      <c r="AA224" s="222"/>
    </row>
    <row r="225" spans="23:27" ht="15.75">
      <c r="W225" s="224"/>
      <c r="X225" s="222"/>
      <c r="Y225" s="222"/>
      <c r="Z225" s="222"/>
      <c r="AA225" s="222"/>
    </row>
    <row r="226" spans="23:27" ht="15.75">
      <c r="W226" s="224"/>
      <c r="X226" s="222"/>
      <c r="Y226" s="222"/>
      <c r="Z226" s="222"/>
      <c r="AA226" s="222"/>
    </row>
    <row r="227" spans="23:27" ht="15.75">
      <c r="W227" s="224"/>
      <c r="X227" s="222"/>
      <c r="Y227" s="222"/>
      <c r="Z227" s="222"/>
      <c r="AA227" s="222"/>
    </row>
    <row r="228" spans="23:27" ht="15.75">
      <c r="W228" s="224"/>
      <c r="X228" s="222"/>
      <c r="Y228" s="222"/>
      <c r="Z228" s="222"/>
      <c r="AA228" s="222"/>
    </row>
    <row r="229" spans="23:27" ht="15.75">
      <c r="W229" s="224"/>
      <c r="X229" s="222"/>
      <c r="Y229" s="222"/>
      <c r="Z229" s="222"/>
      <c r="AA229" s="222"/>
    </row>
    <row r="230" spans="23:27" ht="15.75">
      <c r="W230" s="224"/>
      <c r="X230" s="222"/>
      <c r="Y230" s="222"/>
      <c r="Z230" s="222"/>
      <c r="AA230" s="222"/>
    </row>
    <row r="231" spans="23:27" ht="15.75">
      <c r="W231" s="224"/>
      <c r="X231" s="222"/>
      <c r="Y231" s="222"/>
      <c r="Z231" s="222"/>
      <c r="AA231" s="222"/>
    </row>
    <row r="232" spans="23:27" ht="15.75">
      <c r="W232" s="224"/>
      <c r="X232" s="222"/>
      <c r="Y232" s="222"/>
      <c r="Z232" s="222"/>
      <c r="AA232" s="222"/>
    </row>
    <row r="233" spans="23:27" ht="15.75">
      <c r="W233" s="224"/>
      <c r="X233" s="222"/>
      <c r="Y233" s="222"/>
      <c r="Z233" s="222"/>
      <c r="AA233" s="222"/>
    </row>
    <row r="234" spans="23:27" ht="15.75">
      <c r="W234" s="224"/>
      <c r="X234" s="222"/>
      <c r="Y234" s="222"/>
      <c r="Z234" s="222"/>
      <c r="AA234" s="222"/>
    </row>
    <row r="235" spans="23:27" ht="15.75">
      <c r="W235" s="224"/>
      <c r="X235" s="222"/>
      <c r="Y235" s="222"/>
      <c r="Z235" s="222"/>
      <c r="AA235" s="222"/>
    </row>
    <row r="236" spans="23:27" ht="15.75">
      <c r="W236" s="224"/>
      <c r="X236" s="222"/>
      <c r="Y236" s="222"/>
      <c r="Z236" s="222"/>
      <c r="AA236" s="222"/>
    </row>
    <row r="237" spans="23:27" ht="15.75">
      <c r="W237" s="224"/>
      <c r="X237" s="222"/>
      <c r="Y237" s="222"/>
      <c r="Z237" s="222"/>
      <c r="AA237" s="222"/>
    </row>
    <row r="238" spans="23:27" ht="15.75">
      <c r="W238" s="224"/>
      <c r="X238" s="222"/>
      <c r="Y238" s="222"/>
      <c r="Z238" s="222"/>
      <c r="AA238" s="222"/>
    </row>
    <row r="239" spans="23:27" ht="15.75">
      <c r="W239" s="224"/>
      <c r="X239" s="222"/>
      <c r="Y239" s="222"/>
      <c r="Z239" s="222"/>
      <c r="AA239" s="222"/>
    </row>
    <row r="240" spans="23:27" ht="15.75">
      <c r="W240" s="224"/>
      <c r="X240" s="222"/>
      <c r="Y240" s="222"/>
      <c r="Z240" s="222"/>
      <c r="AA240" s="222"/>
    </row>
    <row r="241" spans="23:27" ht="15.75">
      <c r="W241" s="224"/>
      <c r="X241" s="222"/>
      <c r="Y241" s="222"/>
      <c r="Z241" s="222"/>
      <c r="AA241" s="222"/>
    </row>
    <row r="242" spans="23:27" ht="15.75">
      <c r="W242" s="224"/>
      <c r="X242" s="222"/>
      <c r="Y242" s="222"/>
      <c r="Z242" s="222"/>
      <c r="AA242" s="222"/>
    </row>
    <row r="243" spans="23:27" ht="15.75">
      <c r="W243" s="224"/>
      <c r="X243" s="222"/>
      <c r="Y243" s="222"/>
      <c r="Z243" s="222"/>
      <c r="AA243" s="222"/>
    </row>
    <row r="244" spans="23:27" ht="15.75">
      <c r="W244" s="224"/>
      <c r="X244" s="222"/>
      <c r="Y244" s="222"/>
      <c r="Z244" s="222"/>
      <c r="AA244" s="222"/>
    </row>
    <row r="245" spans="23:27" ht="15.75">
      <c r="W245" s="224"/>
      <c r="X245" s="222"/>
      <c r="Y245" s="222"/>
      <c r="Z245" s="222"/>
      <c r="AA245" s="222"/>
    </row>
    <row r="246" spans="23:27" ht="15.75">
      <c r="W246" s="224"/>
      <c r="X246" s="222"/>
      <c r="Y246" s="222"/>
      <c r="Z246" s="222"/>
      <c r="AA246" s="222"/>
    </row>
    <row r="247" spans="23:27" ht="15.75">
      <c r="W247" s="224"/>
      <c r="X247" s="222"/>
      <c r="Y247" s="222"/>
      <c r="Z247" s="222"/>
      <c r="AA247" s="222"/>
    </row>
    <row r="248" spans="23:27" ht="15.75">
      <c r="W248" s="224"/>
      <c r="X248" s="222"/>
      <c r="Y248" s="222"/>
      <c r="Z248" s="222"/>
      <c r="AA248" s="222"/>
    </row>
    <row r="249" spans="23:27" ht="15.75">
      <c r="W249" s="224"/>
      <c r="X249" s="222"/>
      <c r="Y249" s="222"/>
      <c r="Z249" s="222"/>
      <c r="AA249" s="222"/>
    </row>
    <row r="250" spans="23:27" ht="15.75">
      <c r="W250" s="224"/>
      <c r="X250" s="222"/>
      <c r="Y250" s="222"/>
      <c r="Z250" s="222"/>
      <c r="AA250" s="222"/>
    </row>
    <row r="251" spans="23:27" ht="15.75">
      <c r="W251" s="224"/>
      <c r="X251" s="222"/>
      <c r="Y251" s="222"/>
      <c r="Z251" s="222"/>
      <c r="AA251" s="222"/>
    </row>
    <row r="252" spans="23:27" ht="15.75">
      <c r="W252" s="224"/>
      <c r="X252" s="222"/>
      <c r="Y252" s="222"/>
      <c r="Z252" s="222"/>
      <c r="AA252" s="222"/>
    </row>
    <row r="253" spans="23:27" ht="15.75">
      <c r="W253" s="224"/>
      <c r="X253" s="222"/>
      <c r="Y253" s="222"/>
      <c r="Z253" s="222"/>
      <c r="AA253" s="222"/>
    </row>
    <row r="254" spans="23:27" ht="15.75">
      <c r="W254" s="224"/>
      <c r="X254" s="222"/>
      <c r="Y254" s="222"/>
      <c r="Z254" s="222"/>
      <c r="AA254" s="222"/>
    </row>
    <row r="255" spans="23:27" ht="15.75">
      <c r="W255" s="224"/>
      <c r="X255" s="222"/>
      <c r="Y255" s="222"/>
      <c r="Z255" s="222"/>
      <c r="AA255" s="222"/>
    </row>
    <row r="256" spans="23:27" ht="15.75">
      <c r="W256" s="224"/>
      <c r="X256" s="222"/>
      <c r="Y256" s="222"/>
      <c r="Z256" s="222"/>
      <c r="AA256" s="222"/>
    </row>
    <row r="257" spans="23:27" ht="15.75">
      <c r="W257" s="224"/>
      <c r="X257" s="222"/>
      <c r="Y257" s="222"/>
      <c r="Z257" s="222"/>
      <c r="AA257" s="222"/>
    </row>
    <row r="258" spans="23:27" ht="15.75">
      <c r="W258" s="224"/>
      <c r="X258" s="222"/>
      <c r="Y258" s="222"/>
      <c r="Z258" s="222"/>
      <c r="AA258" s="222"/>
    </row>
    <row r="259" spans="23:27" ht="15.75">
      <c r="W259" s="224"/>
      <c r="X259" s="222"/>
      <c r="Y259" s="222"/>
      <c r="Z259" s="222"/>
      <c r="AA259" s="222"/>
    </row>
    <row r="260" spans="23:27" ht="15.75">
      <c r="W260" s="224"/>
      <c r="X260" s="222"/>
      <c r="Y260" s="222"/>
      <c r="Z260" s="222"/>
      <c r="AA260" s="222"/>
    </row>
    <row r="261" spans="23:27" ht="15.75">
      <c r="W261" s="224"/>
      <c r="X261" s="222"/>
      <c r="Y261" s="222"/>
      <c r="Z261" s="222"/>
      <c r="AA261" s="222"/>
    </row>
    <row r="262" spans="23:27" ht="15.75">
      <c r="W262" s="224"/>
      <c r="X262" s="222"/>
      <c r="Y262" s="222"/>
      <c r="Z262" s="222"/>
      <c r="AA262" s="222"/>
    </row>
    <row r="263" spans="23:27" ht="15.75">
      <c r="W263" s="224"/>
      <c r="X263" s="222"/>
      <c r="Y263" s="222"/>
      <c r="Z263" s="222"/>
      <c r="AA263" s="222"/>
    </row>
    <row r="264" spans="23:27" ht="15.75">
      <c r="W264" s="224"/>
      <c r="X264" s="222"/>
      <c r="Y264" s="222"/>
      <c r="Z264" s="222"/>
      <c r="AA264" s="222"/>
    </row>
    <row r="265" spans="23:27" ht="15.75">
      <c r="W265" s="224"/>
      <c r="X265" s="222"/>
      <c r="Y265" s="222"/>
      <c r="Z265" s="222"/>
      <c r="AA265" s="222"/>
    </row>
    <row r="266" spans="23:27" ht="15.75">
      <c r="W266" s="224"/>
      <c r="X266" s="222"/>
      <c r="Y266" s="222"/>
      <c r="Z266" s="222"/>
      <c r="AA266" s="222"/>
    </row>
    <row r="267" spans="23:27" ht="15.75">
      <c r="W267" s="224"/>
      <c r="X267" s="222"/>
      <c r="Y267" s="222"/>
      <c r="Z267" s="222"/>
      <c r="AA267" s="222"/>
    </row>
    <row r="268" spans="23:27" ht="15.75">
      <c r="W268" s="224"/>
      <c r="X268" s="222"/>
      <c r="Y268" s="222"/>
      <c r="Z268" s="222"/>
      <c r="AA268" s="222"/>
    </row>
    <row r="269" spans="23:27" ht="15.75">
      <c r="W269" s="224"/>
      <c r="X269" s="222"/>
      <c r="Y269" s="222"/>
      <c r="Z269" s="222"/>
      <c r="AA269" s="222"/>
    </row>
    <row r="270" spans="23:27" ht="15.75">
      <c r="W270" s="224"/>
      <c r="X270" s="222"/>
      <c r="Y270" s="222"/>
      <c r="Z270" s="222"/>
      <c r="AA270" s="222"/>
    </row>
    <row r="271" spans="23:27" ht="15.75">
      <c r="W271" s="224"/>
      <c r="X271" s="222"/>
      <c r="Y271" s="222"/>
      <c r="Z271" s="222"/>
      <c r="AA271" s="222"/>
    </row>
    <row r="272" spans="23:27" ht="15.75">
      <c r="W272" s="224"/>
      <c r="X272" s="222"/>
      <c r="Y272" s="222"/>
      <c r="Z272" s="222"/>
      <c r="AA272" s="222"/>
    </row>
    <row r="273" spans="23:27" ht="15.75">
      <c r="W273" s="224"/>
      <c r="X273" s="222"/>
      <c r="Y273" s="222"/>
      <c r="Z273" s="222"/>
      <c r="AA273" s="222"/>
    </row>
    <row r="274" spans="23:27" ht="15.75">
      <c r="W274" s="224"/>
      <c r="X274" s="222"/>
      <c r="Y274" s="222"/>
      <c r="Z274" s="222"/>
      <c r="AA274" s="222"/>
    </row>
    <row r="275" spans="23:27" ht="15.75">
      <c r="W275" s="224"/>
      <c r="X275" s="222"/>
      <c r="Y275" s="222"/>
      <c r="Z275" s="222"/>
      <c r="AA275" s="222"/>
    </row>
    <row r="276" spans="23:27" ht="15.75">
      <c r="W276" s="224"/>
      <c r="X276" s="222"/>
      <c r="Y276" s="222"/>
      <c r="Z276" s="222"/>
      <c r="AA276" s="222"/>
    </row>
    <row r="277" spans="23:27" ht="15.75">
      <c r="W277" s="224"/>
      <c r="X277" s="222"/>
      <c r="Y277" s="222"/>
      <c r="Z277" s="222"/>
      <c r="AA277" s="222"/>
    </row>
    <row r="278" spans="23:27" ht="15.75">
      <c r="W278" s="224"/>
      <c r="X278" s="222"/>
      <c r="Y278" s="222"/>
      <c r="Z278" s="222"/>
      <c r="AA278" s="222"/>
    </row>
    <row r="279" spans="23:27" ht="15.75">
      <c r="W279" s="224"/>
      <c r="X279" s="222"/>
      <c r="Y279" s="222"/>
      <c r="Z279" s="222"/>
      <c r="AA279" s="222"/>
    </row>
    <row r="280" spans="23:27" ht="15.75">
      <c r="W280" s="224"/>
      <c r="X280" s="222"/>
      <c r="Y280" s="222"/>
      <c r="Z280" s="222"/>
      <c r="AA280" s="222"/>
    </row>
    <row r="281" spans="23:27" ht="15.75">
      <c r="W281" s="224"/>
      <c r="X281" s="222"/>
      <c r="Y281" s="222"/>
      <c r="Z281" s="222"/>
      <c r="AA281" s="222"/>
    </row>
    <row r="282" spans="23:27" ht="15.75">
      <c r="W282" s="224"/>
      <c r="X282" s="222"/>
      <c r="Y282" s="222"/>
      <c r="Z282" s="222"/>
      <c r="AA282" s="222"/>
    </row>
    <row r="283" spans="23:27" ht="15.75">
      <c r="W283" s="224"/>
      <c r="X283" s="222"/>
      <c r="Y283" s="222"/>
      <c r="Z283" s="222"/>
      <c r="AA283" s="222"/>
    </row>
    <row r="284" spans="23:27" ht="15.75">
      <c r="W284" s="224"/>
      <c r="X284" s="222"/>
      <c r="Y284" s="222"/>
      <c r="Z284" s="222"/>
      <c r="AA284" s="222"/>
    </row>
    <row r="285" spans="23:27" ht="15.75">
      <c r="W285" s="224"/>
      <c r="X285" s="222"/>
      <c r="Y285" s="222"/>
      <c r="Z285" s="222"/>
      <c r="AA285" s="222"/>
    </row>
    <row r="286" spans="23:27" ht="15.75">
      <c r="W286" s="224"/>
      <c r="X286" s="222"/>
      <c r="Y286" s="222"/>
      <c r="Z286" s="222"/>
      <c r="AA286" s="222"/>
    </row>
    <row r="287" spans="23:27" ht="15.75">
      <c r="W287" s="224"/>
      <c r="X287" s="222"/>
      <c r="Y287" s="222"/>
      <c r="Z287" s="222"/>
      <c r="AA287" s="222"/>
    </row>
    <row r="288" spans="23:27" ht="15.75">
      <c r="W288" s="224"/>
      <c r="X288" s="222"/>
      <c r="Y288" s="222"/>
      <c r="Z288" s="222"/>
      <c r="AA288" s="222"/>
    </row>
    <row r="289" spans="23:27" ht="15.75">
      <c r="W289" s="224"/>
      <c r="X289" s="222"/>
      <c r="Y289" s="222"/>
      <c r="Z289" s="222"/>
      <c r="AA289" s="222"/>
    </row>
    <row r="290" spans="23:27" ht="15.75">
      <c r="W290" s="224"/>
      <c r="X290" s="222"/>
      <c r="Y290" s="222"/>
      <c r="Z290" s="222"/>
      <c r="AA290" s="222"/>
    </row>
    <row r="291" spans="23:27" ht="15.75">
      <c r="W291" s="224"/>
      <c r="X291" s="222"/>
      <c r="Y291" s="222"/>
      <c r="Z291" s="222"/>
      <c r="AA291" s="222"/>
    </row>
    <row r="292" spans="23:27" ht="15.75">
      <c r="W292" s="224"/>
      <c r="X292" s="222"/>
      <c r="Y292" s="222"/>
      <c r="Z292" s="222"/>
      <c r="AA292" s="222"/>
    </row>
    <row r="293" spans="23:27" ht="15.75">
      <c r="W293" s="224"/>
      <c r="X293" s="222"/>
      <c r="Y293" s="222"/>
      <c r="Z293" s="222"/>
      <c r="AA293" s="222"/>
    </row>
    <row r="294" spans="23:27" ht="15.75">
      <c r="W294" s="224"/>
      <c r="X294" s="222"/>
      <c r="Y294" s="222"/>
      <c r="Z294" s="222"/>
      <c r="AA294" s="222"/>
    </row>
    <row r="295" spans="23:27" ht="15.75">
      <c r="W295" s="224"/>
      <c r="X295" s="222"/>
      <c r="Y295" s="222"/>
      <c r="Z295" s="222"/>
      <c r="AA295" s="222"/>
    </row>
    <row r="296" spans="23:27" ht="15.75">
      <c r="W296" s="224"/>
      <c r="X296" s="222"/>
      <c r="Y296" s="222"/>
      <c r="Z296" s="222"/>
      <c r="AA296" s="222"/>
    </row>
    <row r="297" spans="23:27" ht="15.75">
      <c r="W297" s="224"/>
      <c r="X297" s="222"/>
      <c r="Y297" s="222"/>
      <c r="Z297" s="222"/>
      <c r="AA297" s="222"/>
    </row>
    <row r="298" spans="23:27" ht="15.75">
      <c r="W298" s="224"/>
      <c r="X298" s="222"/>
      <c r="Y298" s="222"/>
      <c r="Z298" s="222"/>
      <c r="AA298" s="222"/>
    </row>
    <row r="299" spans="23:27" ht="15.75">
      <c r="W299" s="224"/>
      <c r="X299" s="222"/>
      <c r="Y299" s="222"/>
      <c r="Z299" s="222"/>
      <c r="AA299" s="222"/>
    </row>
    <row r="300" spans="23:27" ht="15.75">
      <c r="W300" s="224"/>
      <c r="X300" s="222"/>
      <c r="Y300" s="222"/>
      <c r="Z300" s="222"/>
      <c r="AA300" s="222"/>
    </row>
    <row r="301" spans="23:27" ht="15.75">
      <c r="W301" s="224"/>
      <c r="X301" s="222"/>
      <c r="Y301" s="222"/>
      <c r="Z301" s="222"/>
      <c r="AA301" s="222"/>
    </row>
    <row r="302" spans="23:27" ht="15.75">
      <c r="W302" s="224"/>
      <c r="X302" s="222"/>
      <c r="Y302" s="222"/>
      <c r="Z302" s="222"/>
      <c r="AA302" s="222"/>
    </row>
    <row r="303" spans="23:27" ht="15.75">
      <c r="W303" s="224"/>
      <c r="X303" s="222"/>
      <c r="Y303" s="222"/>
      <c r="Z303" s="222"/>
      <c r="AA303" s="222"/>
    </row>
    <row r="304" spans="23:27" ht="15.75">
      <c r="W304" s="224"/>
      <c r="X304" s="222"/>
      <c r="Y304" s="222"/>
      <c r="Z304" s="222"/>
      <c r="AA304" s="222"/>
    </row>
    <row r="305" spans="23:27" ht="15.75">
      <c r="W305" s="224"/>
      <c r="X305" s="222"/>
      <c r="Y305" s="222"/>
      <c r="Z305" s="222"/>
      <c r="AA305" s="222"/>
    </row>
    <row r="306" spans="23:27" ht="15.75">
      <c r="W306" s="224"/>
      <c r="X306" s="222"/>
      <c r="Y306" s="222"/>
      <c r="Z306" s="222"/>
      <c r="AA306" s="222"/>
    </row>
    <row r="307" spans="23:27" ht="15.75">
      <c r="W307" s="224"/>
      <c r="X307" s="222"/>
      <c r="Y307" s="222"/>
      <c r="Z307" s="222"/>
      <c r="AA307" s="222"/>
    </row>
    <row r="308" spans="23:27" ht="15.75">
      <c r="W308" s="224"/>
      <c r="X308" s="222"/>
      <c r="Y308" s="222"/>
      <c r="Z308" s="222"/>
      <c r="AA308" s="222"/>
    </row>
    <row r="309" spans="23:27" ht="15.75">
      <c r="W309" s="224"/>
      <c r="X309" s="222"/>
      <c r="Y309" s="222"/>
      <c r="Z309" s="222"/>
      <c r="AA309" s="222"/>
    </row>
    <row r="310" spans="23:27" ht="15.75">
      <c r="W310" s="224"/>
      <c r="X310" s="222"/>
      <c r="Y310" s="222"/>
      <c r="Z310" s="222"/>
      <c r="AA310" s="222"/>
    </row>
    <row r="311" spans="23:27" ht="15.75">
      <c r="W311" s="224"/>
      <c r="X311" s="222"/>
      <c r="Y311" s="222"/>
      <c r="Z311" s="222"/>
      <c r="AA311" s="222"/>
    </row>
    <row r="312" spans="23:27" ht="15.75">
      <c r="W312" s="224"/>
      <c r="X312" s="222"/>
      <c r="Y312" s="222"/>
      <c r="Z312" s="222"/>
      <c r="AA312" s="222"/>
    </row>
    <row r="313" spans="23:27" ht="15.75">
      <c r="W313" s="224"/>
      <c r="X313" s="222"/>
      <c r="Y313" s="222"/>
      <c r="Z313" s="222"/>
      <c r="AA313" s="222"/>
    </row>
    <row r="314" spans="23:27" ht="15.75">
      <c r="W314" s="224"/>
      <c r="X314" s="222"/>
      <c r="Y314" s="222"/>
      <c r="Z314" s="222"/>
      <c r="AA314" s="222"/>
    </row>
    <row r="315" spans="23:27" ht="15.75">
      <c r="W315" s="224"/>
      <c r="X315" s="222"/>
      <c r="Y315" s="222"/>
      <c r="Z315" s="222"/>
      <c r="AA315" s="222"/>
    </row>
    <row r="316" spans="23:27" ht="15.75">
      <c r="W316" s="224"/>
      <c r="X316" s="222"/>
      <c r="Y316" s="222"/>
      <c r="Z316" s="222"/>
      <c r="AA316" s="222"/>
    </row>
    <row r="317" spans="23:27" ht="15.75">
      <c r="W317" s="224"/>
      <c r="X317" s="222"/>
      <c r="Y317" s="222"/>
      <c r="Z317" s="222"/>
      <c r="AA317" s="222"/>
    </row>
    <row r="318" spans="23:27" ht="15.75">
      <c r="W318" s="224"/>
      <c r="X318" s="222"/>
      <c r="Y318" s="222"/>
      <c r="Z318" s="222"/>
      <c r="AA318" s="222"/>
    </row>
    <row r="319" spans="23:27" ht="15.75">
      <c r="W319" s="224"/>
      <c r="X319" s="222"/>
      <c r="Y319" s="222"/>
      <c r="Z319" s="222"/>
      <c r="AA319" s="222"/>
    </row>
    <row r="320" spans="23:27" ht="15.75">
      <c r="W320" s="224"/>
      <c r="X320" s="222"/>
      <c r="Y320" s="222"/>
      <c r="Z320" s="222"/>
      <c r="AA320" s="222"/>
    </row>
    <row r="321" spans="23:27" ht="15.75">
      <c r="W321" s="224"/>
      <c r="X321" s="222"/>
      <c r="Y321" s="222"/>
      <c r="Z321" s="222"/>
      <c r="AA321" s="222"/>
    </row>
    <row r="322" spans="23:27" ht="15.75">
      <c r="W322" s="224"/>
      <c r="X322" s="222"/>
      <c r="Y322" s="222"/>
      <c r="Z322" s="222"/>
      <c r="AA322" s="222"/>
    </row>
    <row r="323" spans="23:27" ht="15.75">
      <c r="W323" s="224"/>
      <c r="X323" s="222"/>
      <c r="Y323" s="222"/>
      <c r="Z323" s="222"/>
      <c r="AA323" s="222"/>
    </row>
    <row r="324" spans="23:27" ht="15.75">
      <c r="W324" s="224"/>
      <c r="X324" s="222"/>
      <c r="Y324" s="222"/>
      <c r="Z324" s="222"/>
      <c r="AA324" s="222"/>
    </row>
    <row r="325" spans="23:27" ht="15.75">
      <c r="W325" s="224"/>
      <c r="X325" s="222"/>
      <c r="Y325" s="222"/>
      <c r="Z325" s="222"/>
      <c r="AA325" s="222"/>
    </row>
    <row r="326" spans="23:27" ht="15.75">
      <c r="W326" s="224"/>
      <c r="X326" s="222"/>
      <c r="Y326" s="222"/>
      <c r="Z326" s="222"/>
      <c r="AA326" s="222"/>
    </row>
    <row r="327" spans="23:27" ht="15.75">
      <c r="W327" s="224"/>
      <c r="X327" s="222"/>
      <c r="Y327" s="222"/>
      <c r="Z327" s="222"/>
      <c r="AA327" s="222"/>
    </row>
    <row r="328" spans="23:27" ht="15.75">
      <c r="W328" s="224"/>
      <c r="X328" s="222"/>
      <c r="Y328" s="222"/>
      <c r="Z328" s="222"/>
      <c r="AA328" s="222"/>
    </row>
    <row r="329" spans="23:27" ht="15.75">
      <c r="W329" s="224"/>
      <c r="X329" s="222"/>
      <c r="Y329" s="222"/>
      <c r="Z329" s="222"/>
      <c r="AA329" s="222"/>
    </row>
    <row r="330" spans="23:27" ht="15.75">
      <c r="W330" s="224"/>
      <c r="X330" s="222"/>
      <c r="Y330" s="222"/>
      <c r="Z330" s="222"/>
      <c r="AA330" s="222"/>
    </row>
    <row r="331" spans="23:27" ht="15.75">
      <c r="W331" s="224"/>
      <c r="X331" s="222"/>
      <c r="Y331" s="222"/>
      <c r="Z331" s="222"/>
      <c r="AA331" s="222"/>
    </row>
    <row r="332" spans="23:27" ht="15.75">
      <c r="W332" s="224"/>
      <c r="X332" s="222"/>
      <c r="Y332" s="222"/>
      <c r="Z332" s="222"/>
      <c r="AA332" s="222"/>
    </row>
    <row r="333" spans="23:27" ht="15.75">
      <c r="W333" s="224"/>
      <c r="X333" s="222"/>
      <c r="Y333" s="222"/>
      <c r="Z333" s="222"/>
      <c r="AA333" s="222"/>
    </row>
    <row r="334" spans="23:27" ht="15.75">
      <c r="W334" s="224"/>
      <c r="X334" s="222"/>
      <c r="Y334" s="222"/>
      <c r="Z334" s="222"/>
      <c r="AA334" s="222"/>
    </row>
    <row r="335" spans="23:27" ht="15.75">
      <c r="W335" s="224"/>
      <c r="X335" s="222"/>
      <c r="Y335" s="222"/>
      <c r="Z335" s="222"/>
      <c r="AA335" s="222"/>
    </row>
    <row r="336" spans="23:27" ht="15.75">
      <c r="W336" s="224"/>
      <c r="X336" s="222"/>
      <c r="Y336" s="222"/>
      <c r="Z336" s="222"/>
      <c r="AA336" s="222"/>
    </row>
    <row r="337" spans="23:27" ht="15.75">
      <c r="W337" s="224"/>
      <c r="X337" s="222"/>
      <c r="Y337" s="222"/>
      <c r="Z337" s="222"/>
      <c r="AA337" s="222"/>
    </row>
    <row r="338" spans="23:27" ht="15.75">
      <c r="W338" s="224"/>
      <c r="X338" s="222"/>
      <c r="Y338" s="222"/>
      <c r="Z338" s="222"/>
      <c r="AA338" s="222"/>
    </row>
    <row r="339" spans="23:27" ht="15.75">
      <c r="W339" s="224"/>
      <c r="X339" s="222"/>
      <c r="Y339" s="222"/>
      <c r="Z339" s="222"/>
      <c r="AA339" s="222"/>
    </row>
    <row r="340" spans="23:27" ht="15.75">
      <c r="W340" s="224"/>
      <c r="X340" s="222"/>
      <c r="Y340" s="222"/>
      <c r="Z340" s="222"/>
      <c r="AA340" s="222"/>
    </row>
    <row r="341" spans="23:27" ht="15.75">
      <c r="W341" s="224"/>
      <c r="X341" s="222"/>
      <c r="Y341" s="222"/>
      <c r="Z341" s="222"/>
      <c r="AA341" s="222"/>
    </row>
    <row r="342" spans="23:27" ht="15.75">
      <c r="W342" s="224"/>
      <c r="X342" s="222"/>
      <c r="Y342" s="222"/>
      <c r="Z342" s="222"/>
      <c r="AA342" s="222"/>
    </row>
    <row r="343" spans="23:27" ht="15.75">
      <c r="W343" s="224"/>
      <c r="X343" s="222"/>
      <c r="Y343" s="222"/>
      <c r="Z343" s="222"/>
      <c r="AA343" s="222"/>
    </row>
    <row r="344" spans="23:27" ht="15.75">
      <c r="W344" s="224"/>
      <c r="X344" s="222"/>
      <c r="Y344" s="222"/>
      <c r="Z344" s="222"/>
      <c r="AA344" s="222"/>
    </row>
    <row r="345" spans="23:27" ht="15.75">
      <c r="W345" s="224"/>
      <c r="X345" s="222"/>
      <c r="Y345" s="222"/>
      <c r="Z345" s="222"/>
      <c r="AA345" s="222"/>
    </row>
    <row r="346" spans="23:27" ht="15.75">
      <c r="W346" s="224"/>
      <c r="X346" s="222"/>
      <c r="Y346" s="222"/>
      <c r="Z346" s="222"/>
      <c r="AA346" s="222"/>
    </row>
    <row r="347" spans="23:27" ht="15.75">
      <c r="W347" s="224"/>
      <c r="X347" s="222"/>
      <c r="Y347" s="222"/>
      <c r="Z347" s="222"/>
      <c r="AA347" s="222"/>
    </row>
    <row r="348" spans="23:27" ht="15.75">
      <c r="W348" s="224"/>
      <c r="X348" s="222"/>
      <c r="Y348" s="222"/>
      <c r="Z348" s="222"/>
      <c r="AA348" s="222"/>
    </row>
    <row r="349" spans="23:27" ht="15.75">
      <c r="W349" s="224"/>
      <c r="X349" s="222"/>
      <c r="Y349" s="222"/>
      <c r="Z349" s="222"/>
      <c r="AA349" s="222"/>
    </row>
    <row r="350" spans="23:27" ht="15.75">
      <c r="W350" s="224"/>
      <c r="X350" s="222"/>
      <c r="Y350" s="222"/>
      <c r="Z350" s="222"/>
      <c r="AA350" s="222"/>
    </row>
    <row r="351" spans="23:27" ht="15.75">
      <c r="W351" s="224"/>
      <c r="X351" s="222"/>
      <c r="Y351" s="222"/>
      <c r="Z351" s="222"/>
      <c r="AA351" s="222"/>
    </row>
    <row r="352" spans="23:27" ht="15.75">
      <c r="W352" s="224"/>
      <c r="X352" s="222"/>
      <c r="Y352" s="222"/>
      <c r="Z352" s="222"/>
      <c r="AA352" s="222"/>
    </row>
    <row r="353" spans="23:27" ht="15.75">
      <c r="W353" s="224"/>
      <c r="X353" s="222"/>
      <c r="Y353" s="222"/>
      <c r="Z353" s="222"/>
      <c r="AA353" s="222"/>
    </row>
    <row r="354" spans="23:27" ht="15.75">
      <c r="W354" s="224"/>
      <c r="X354" s="222"/>
      <c r="Y354" s="222"/>
      <c r="Z354" s="222"/>
      <c r="AA354" s="222"/>
    </row>
    <row r="355" spans="23:27" ht="15.75">
      <c r="W355" s="224"/>
      <c r="X355" s="222"/>
      <c r="Y355" s="222"/>
      <c r="Z355" s="222"/>
      <c r="AA355" s="222"/>
    </row>
    <row r="356" spans="23:27" ht="15.75">
      <c r="W356" s="224"/>
      <c r="X356" s="222"/>
      <c r="Y356" s="222"/>
      <c r="Z356" s="222"/>
      <c r="AA356" s="222"/>
    </row>
    <row r="357" spans="23:27" ht="15.75">
      <c r="W357" s="224"/>
      <c r="X357" s="222"/>
      <c r="Y357" s="222"/>
      <c r="Z357" s="222"/>
      <c r="AA357" s="222"/>
    </row>
    <row r="358" spans="23:27" ht="15.75">
      <c r="W358" s="224"/>
      <c r="X358" s="222"/>
      <c r="Y358" s="222"/>
      <c r="Z358" s="222"/>
      <c r="AA358" s="222"/>
    </row>
    <row r="359" spans="23:27" ht="15.75">
      <c r="W359" s="224"/>
      <c r="X359" s="222"/>
      <c r="Y359" s="222"/>
      <c r="Z359" s="222"/>
      <c r="AA359" s="222"/>
    </row>
    <row r="360" spans="23:27" ht="15.75">
      <c r="W360" s="224"/>
      <c r="X360" s="222"/>
      <c r="Y360" s="222"/>
      <c r="Z360" s="222"/>
      <c r="AA360" s="222"/>
    </row>
    <row r="361" spans="23:27" ht="15.75">
      <c r="W361" s="224"/>
      <c r="X361" s="222"/>
      <c r="Y361" s="222"/>
      <c r="Z361" s="222"/>
      <c r="AA361" s="222"/>
    </row>
    <row r="362" spans="23:27" ht="15.75">
      <c r="W362" s="224"/>
      <c r="X362" s="222"/>
      <c r="Y362" s="222"/>
      <c r="Z362" s="222"/>
      <c r="AA362" s="222"/>
    </row>
    <row r="363" spans="23:27" ht="15.75">
      <c r="W363" s="224"/>
      <c r="X363" s="222"/>
      <c r="Y363" s="222"/>
      <c r="Z363" s="222"/>
      <c r="AA363" s="222"/>
    </row>
    <row r="364" spans="23:27" ht="15.75">
      <c r="W364" s="224"/>
      <c r="X364" s="222"/>
      <c r="Y364" s="222"/>
      <c r="Z364" s="222"/>
      <c r="AA364" s="222"/>
    </row>
    <row r="365" spans="23:27" ht="15.75">
      <c r="W365" s="224"/>
      <c r="X365" s="222"/>
      <c r="Y365" s="222"/>
      <c r="Z365" s="222"/>
      <c r="AA365" s="222"/>
    </row>
    <row r="366" spans="23:27" ht="15.75">
      <c r="W366" s="224"/>
      <c r="X366" s="222"/>
      <c r="Y366" s="222"/>
      <c r="Z366" s="222"/>
      <c r="AA366" s="222"/>
    </row>
    <row r="367" spans="23:27" ht="15.75">
      <c r="W367" s="224"/>
      <c r="X367" s="222"/>
      <c r="Y367" s="222"/>
      <c r="Z367" s="222"/>
      <c r="AA367" s="222"/>
    </row>
    <row r="368" spans="23:27" ht="15.75">
      <c r="W368" s="224"/>
      <c r="X368" s="222"/>
      <c r="Y368" s="222"/>
      <c r="Z368" s="222"/>
      <c r="AA368" s="222"/>
    </row>
    <row r="369" spans="23:27" ht="15.75">
      <c r="W369" s="224"/>
      <c r="X369" s="222"/>
      <c r="Y369" s="222"/>
      <c r="Z369" s="222"/>
      <c r="AA369" s="222"/>
    </row>
    <row r="370" spans="23:27" ht="15.75">
      <c r="W370" s="224"/>
      <c r="X370" s="222"/>
      <c r="Y370" s="222"/>
      <c r="Z370" s="222"/>
      <c r="AA370" s="222"/>
    </row>
    <row r="371" spans="23:27" ht="15.75">
      <c r="W371" s="224"/>
      <c r="X371" s="222"/>
      <c r="Y371" s="222"/>
      <c r="Z371" s="222"/>
      <c r="AA371" s="222"/>
    </row>
    <row r="372" spans="23:27" ht="15.75">
      <c r="W372" s="224"/>
      <c r="X372" s="222"/>
      <c r="Y372" s="222"/>
      <c r="Z372" s="222"/>
      <c r="AA372" s="222"/>
    </row>
    <row r="373" spans="23:27" ht="15.75">
      <c r="W373" s="224"/>
      <c r="X373" s="222"/>
      <c r="Y373" s="222"/>
      <c r="Z373" s="222"/>
      <c r="AA373" s="222"/>
    </row>
    <row r="374" spans="23:27" ht="15.75">
      <c r="W374" s="224"/>
      <c r="X374" s="222"/>
      <c r="Y374" s="222"/>
      <c r="Z374" s="222"/>
      <c r="AA374" s="222"/>
    </row>
    <row r="375" spans="23:27" ht="15.75">
      <c r="W375" s="224"/>
      <c r="X375" s="222"/>
      <c r="Y375" s="222"/>
      <c r="Z375" s="222"/>
      <c r="AA375" s="222"/>
    </row>
    <row r="376" spans="23:27" ht="15.75">
      <c r="W376" s="224"/>
      <c r="X376" s="222"/>
      <c r="Y376" s="222"/>
      <c r="Z376" s="222"/>
      <c r="AA376" s="222"/>
    </row>
    <row r="377" spans="23:27" ht="15.75">
      <c r="W377" s="224"/>
      <c r="X377" s="222"/>
      <c r="Y377" s="222"/>
      <c r="Z377" s="222"/>
      <c r="AA377" s="222"/>
    </row>
    <row r="378" spans="23:27" ht="15.75">
      <c r="W378" s="224"/>
      <c r="X378" s="222"/>
      <c r="Y378" s="222"/>
      <c r="Z378" s="222"/>
      <c r="AA378" s="222"/>
    </row>
    <row r="379" spans="23:27" ht="15.75">
      <c r="W379" s="224"/>
      <c r="X379" s="222"/>
      <c r="Y379" s="222"/>
      <c r="Z379" s="222"/>
      <c r="AA379" s="222"/>
    </row>
    <row r="380" spans="23:27" ht="15.75">
      <c r="W380" s="224"/>
      <c r="X380" s="222"/>
      <c r="Y380" s="222"/>
      <c r="Z380" s="222"/>
      <c r="AA380" s="222"/>
    </row>
    <row r="381" spans="23:27" ht="15.75">
      <c r="W381" s="224"/>
      <c r="X381" s="222"/>
      <c r="Y381" s="222"/>
      <c r="Z381" s="222"/>
      <c r="AA381" s="222"/>
    </row>
    <row r="382" spans="23:27" ht="15.75">
      <c r="W382" s="224"/>
      <c r="X382" s="222"/>
      <c r="Y382" s="222"/>
      <c r="Z382" s="222"/>
      <c r="AA382" s="222"/>
    </row>
    <row r="383" spans="23:27" ht="15.75">
      <c r="W383" s="224"/>
      <c r="X383" s="222"/>
      <c r="Y383" s="222"/>
      <c r="Z383" s="222"/>
      <c r="AA383" s="222"/>
    </row>
    <row r="384" spans="23:27" ht="15.75">
      <c r="W384" s="224"/>
      <c r="X384" s="222"/>
      <c r="Y384" s="222"/>
      <c r="Z384" s="222"/>
      <c r="AA384" s="222"/>
    </row>
    <row r="385" spans="23:27" ht="15.75">
      <c r="W385" s="224"/>
      <c r="X385" s="222"/>
      <c r="Y385" s="222"/>
      <c r="Z385" s="222"/>
      <c r="AA385" s="222"/>
    </row>
    <row r="386" spans="23:27" ht="15.75">
      <c r="W386" s="224"/>
      <c r="X386" s="222"/>
      <c r="Y386" s="222"/>
      <c r="Z386" s="222"/>
      <c r="AA386" s="222"/>
    </row>
    <row r="387" spans="23:27" ht="15.75">
      <c r="W387" s="224"/>
      <c r="X387" s="222"/>
      <c r="Y387" s="222"/>
      <c r="Z387" s="222"/>
      <c r="AA387" s="222"/>
    </row>
    <row r="388" spans="23:27" ht="15.75">
      <c r="W388" s="224"/>
      <c r="X388" s="222"/>
      <c r="Y388" s="222"/>
      <c r="Z388" s="222"/>
      <c r="AA388" s="222"/>
    </row>
    <row r="389" spans="23:27" ht="15.75">
      <c r="W389" s="224"/>
      <c r="X389" s="222"/>
      <c r="Y389" s="222"/>
      <c r="Z389" s="222"/>
      <c r="AA389" s="222"/>
    </row>
    <row r="390" spans="23:27" ht="15.75">
      <c r="W390" s="224"/>
      <c r="X390" s="222"/>
      <c r="Y390" s="222"/>
      <c r="Z390" s="222"/>
      <c r="AA390" s="222"/>
    </row>
    <row r="391" spans="23:27" ht="15.75">
      <c r="W391" s="224"/>
      <c r="X391" s="222"/>
      <c r="Y391" s="222"/>
      <c r="Z391" s="222"/>
      <c r="AA391" s="222"/>
    </row>
    <row r="392" spans="23:27" ht="15.75">
      <c r="W392" s="224"/>
      <c r="X392" s="222"/>
      <c r="Y392" s="222"/>
      <c r="Z392" s="222"/>
      <c r="AA392" s="222"/>
    </row>
    <row r="393" spans="23:27" ht="15.75">
      <c r="W393" s="224"/>
      <c r="X393" s="222"/>
      <c r="Y393" s="222"/>
      <c r="Z393" s="222"/>
      <c r="AA393" s="222"/>
    </row>
    <row r="394" spans="23:27" ht="15.75">
      <c r="W394" s="224"/>
      <c r="X394" s="222"/>
      <c r="Y394" s="222"/>
      <c r="Z394" s="222"/>
      <c r="AA394" s="222"/>
    </row>
    <row r="395" spans="23:27" ht="15.75">
      <c r="W395" s="224"/>
      <c r="X395" s="222"/>
      <c r="Y395" s="222"/>
      <c r="Z395" s="222"/>
      <c r="AA395" s="222"/>
    </row>
    <row r="396" spans="23:27" ht="15.75">
      <c r="W396" s="224"/>
      <c r="X396" s="222"/>
      <c r="Y396" s="222"/>
      <c r="Z396" s="222"/>
      <c r="AA396" s="222"/>
    </row>
    <row r="397" spans="23:27" ht="15.75">
      <c r="W397" s="224"/>
      <c r="X397" s="222"/>
      <c r="Y397" s="222"/>
      <c r="Z397" s="222"/>
      <c r="AA397" s="222"/>
    </row>
    <row r="398" spans="23:27" ht="15.75">
      <c r="W398" s="224"/>
      <c r="X398" s="222"/>
      <c r="Y398" s="222"/>
      <c r="Z398" s="222"/>
      <c r="AA398" s="222"/>
    </row>
    <row r="399" spans="23:27" ht="15.75">
      <c r="W399" s="224"/>
      <c r="X399" s="222"/>
      <c r="Y399" s="222"/>
      <c r="Z399" s="222"/>
      <c r="AA399" s="222"/>
    </row>
    <row r="400" spans="23:27" ht="15.75">
      <c r="W400" s="224"/>
      <c r="X400" s="222"/>
      <c r="Y400" s="222"/>
      <c r="Z400" s="222"/>
      <c r="AA400" s="222"/>
    </row>
    <row r="401" spans="23:27" ht="15.75">
      <c r="W401" s="224"/>
      <c r="X401" s="222"/>
      <c r="Y401" s="222"/>
      <c r="Z401" s="222"/>
      <c r="AA401" s="222"/>
    </row>
    <row r="402" spans="23:27" ht="15.75">
      <c r="W402" s="224"/>
      <c r="X402" s="222"/>
      <c r="Y402" s="222"/>
      <c r="Z402" s="222"/>
      <c r="AA402" s="222"/>
    </row>
    <row r="403" spans="23:27" ht="15.75">
      <c r="W403" s="224"/>
      <c r="X403" s="222"/>
      <c r="Y403" s="222"/>
      <c r="Z403" s="222"/>
      <c r="AA403" s="222"/>
    </row>
    <row r="404" spans="23:27" ht="15.75">
      <c r="W404" s="224"/>
      <c r="X404" s="222"/>
      <c r="Y404" s="222"/>
      <c r="Z404" s="222"/>
      <c r="AA404" s="222"/>
    </row>
    <row r="405" spans="23:27" ht="15.75">
      <c r="W405" s="224"/>
      <c r="X405" s="222"/>
      <c r="Y405" s="222"/>
      <c r="Z405" s="222"/>
      <c r="AA405" s="222"/>
    </row>
    <row r="406" spans="23:27" ht="15.75">
      <c r="W406" s="224"/>
      <c r="X406" s="222"/>
      <c r="Y406" s="222"/>
      <c r="Z406" s="222"/>
      <c r="AA406" s="222"/>
    </row>
    <row r="407" spans="23:27" ht="15.75">
      <c r="W407" s="224"/>
      <c r="X407" s="222"/>
      <c r="Y407" s="222"/>
      <c r="Z407" s="222"/>
      <c r="AA407" s="222"/>
    </row>
    <row r="408" spans="23:27" ht="15.75">
      <c r="W408" s="224"/>
      <c r="X408" s="222"/>
      <c r="Y408" s="222"/>
      <c r="Z408" s="222"/>
      <c r="AA408" s="222"/>
    </row>
    <row r="409" spans="23:27" ht="15.75">
      <c r="W409" s="224"/>
      <c r="X409" s="222"/>
      <c r="Y409" s="222"/>
      <c r="Z409" s="222"/>
      <c r="AA409" s="222"/>
    </row>
    <row r="410" spans="23:27" ht="15.75">
      <c r="W410" s="224"/>
      <c r="X410" s="222"/>
      <c r="Y410" s="222"/>
      <c r="Z410" s="222"/>
      <c r="AA410" s="222"/>
    </row>
    <row r="411" spans="23:27" ht="15.75">
      <c r="W411" s="224"/>
      <c r="X411" s="222"/>
      <c r="Y411" s="222"/>
      <c r="Z411" s="222"/>
      <c r="AA411" s="222"/>
    </row>
    <row r="412" spans="23:27" ht="15.75">
      <c r="W412" s="224"/>
      <c r="X412" s="222"/>
      <c r="Y412" s="222"/>
      <c r="Z412" s="222"/>
      <c r="AA412" s="222"/>
    </row>
    <row r="413" spans="23:27" ht="15.75">
      <c r="W413" s="224"/>
      <c r="X413" s="222"/>
      <c r="Y413" s="222"/>
      <c r="Z413" s="222"/>
      <c r="AA413" s="222"/>
    </row>
    <row r="414" spans="23:27" ht="15.75">
      <c r="W414" s="224"/>
      <c r="X414" s="222"/>
      <c r="Y414" s="222"/>
      <c r="Z414" s="222"/>
      <c r="AA414" s="222"/>
    </row>
    <row r="415" spans="23:27" ht="15.75">
      <c r="W415" s="224"/>
      <c r="X415" s="222"/>
      <c r="Y415" s="222"/>
      <c r="Z415" s="222"/>
      <c r="AA415" s="222"/>
    </row>
    <row r="416" spans="23:27" ht="15.75">
      <c r="W416" s="224"/>
      <c r="X416" s="222"/>
      <c r="Y416" s="222"/>
      <c r="Z416" s="222"/>
      <c r="AA416" s="222"/>
    </row>
    <row r="417" spans="23:27" ht="15.75">
      <c r="W417" s="224"/>
      <c r="X417" s="222"/>
      <c r="Y417" s="222"/>
      <c r="Z417" s="222"/>
      <c r="AA417" s="222"/>
    </row>
    <row r="418" spans="23:27" ht="15.75">
      <c r="W418" s="224"/>
      <c r="X418" s="222"/>
      <c r="Y418" s="222"/>
      <c r="Z418" s="222"/>
      <c r="AA418" s="222"/>
    </row>
    <row r="419" spans="23:27" ht="15.75">
      <c r="W419" s="224"/>
      <c r="X419" s="222"/>
      <c r="Y419" s="222"/>
      <c r="Z419" s="222"/>
      <c r="AA419" s="222"/>
    </row>
    <row r="420" spans="23:27" ht="15.75">
      <c r="W420" s="224"/>
      <c r="X420" s="222"/>
      <c r="Y420" s="222"/>
      <c r="Z420" s="222"/>
      <c r="AA420" s="222"/>
    </row>
    <row r="421" spans="23:27" ht="15.75">
      <c r="W421" s="224"/>
      <c r="X421" s="222"/>
      <c r="Y421" s="222"/>
      <c r="Z421" s="222"/>
      <c r="AA421" s="222"/>
    </row>
    <row r="422" spans="23:27" ht="15.75">
      <c r="W422" s="224"/>
      <c r="X422" s="222"/>
      <c r="Y422" s="222"/>
      <c r="Z422" s="222"/>
      <c r="AA422" s="222"/>
    </row>
    <row r="423" spans="23:27" ht="15.75">
      <c r="W423" s="224"/>
      <c r="X423" s="222"/>
      <c r="Y423" s="222"/>
      <c r="Z423" s="222"/>
      <c r="AA423" s="222"/>
    </row>
    <row r="424" spans="23:27" ht="15.75">
      <c r="W424" s="224"/>
      <c r="X424" s="222"/>
      <c r="Y424" s="222"/>
      <c r="Z424" s="222"/>
      <c r="AA424" s="222"/>
    </row>
    <row r="425" spans="23:27" ht="15.75">
      <c r="W425" s="224"/>
      <c r="X425" s="222"/>
      <c r="Y425" s="222"/>
      <c r="Z425" s="222"/>
      <c r="AA425" s="222"/>
    </row>
    <row r="426" spans="23:27" ht="15.75">
      <c r="W426" s="224"/>
      <c r="X426" s="222"/>
      <c r="Y426" s="222"/>
      <c r="Z426" s="222"/>
      <c r="AA426" s="222"/>
    </row>
    <row r="427" spans="23:27" ht="15.75">
      <c r="W427" s="224"/>
      <c r="X427" s="222"/>
      <c r="Y427" s="222"/>
      <c r="Z427" s="222"/>
      <c r="AA427" s="222"/>
    </row>
    <row r="428" spans="23:27" ht="15.75">
      <c r="W428" s="224"/>
      <c r="X428" s="222"/>
      <c r="Y428" s="222"/>
      <c r="Z428" s="222"/>
      <c r="AA428" s="222"/>
    </row>
    <row r="429" spans="23:27" ht="15.75">
      <c r="W429" s="224"/>
      <c r="X429" s="222"/>
      <c r="Y429" s="222"/>
      <c r="Z429" s="222"/>
      <c r="AA429" s="222"/>
    </row>
    <row r="430" spans="23:27" ht="15.75">
      <c r="W430" s="224"/>
      <c r="X430" s="222"/>
      <c r="Y430" s="222"/>
      <c r="Z430" s="222"/>
      <c r="AA430" s="222"/>
    </row>
    <row r="431" spans="23:27" ht="15.75">
      <c r="W431" s="224"/>
      <c r="X431" s="222"/>
      <c r="Y431" s="222"/>
      <c r="Z431" s="222"/>
      <c r="AA431" s="222"/>
    </row>
    <row r="432" spans="23:27" ht="15.75">
      <c r="W432" s="224"/>
      <c r="X432" s="222"/>
      <c r="Y432" s="222"/>
      <c r="Z432" s="222"/>
      <c r="AA432" s="222"/>
    </row>
    <row r="433" spans="23:27" ht="15.75">
      <c r="W433" s="224"/>
      <c r="X433" s="222"/>
      <c r="Y433" s="222"/>
      <c r="Z433" s="222"/>
      <c r="AA433" s="222"/>
    </row>
    <row r="434" spans="23:27" ht="15.75">
      <c r="W434" s="224"/>
      <c r="X434" s="222"/>
      <c r="Y434" s="222"/>
      <c r="Z434" s="222"/>
      <c r="AA434" s="222"/>
    </row>
    <row r="435" spans="23:27" ht="15.75">
      <c r="W435" s="224"/>
      <c r="X435" s="222"/>
      <c r="Y435" s="222"/>
      <c r="Z435" s="222"/>
      <c r="AA435" s="222"/>
    </row>
    <row r="436" spans="23:27" ht="15.75">
      <c r="W436" s="224"/>
      <c r="X436" s="222"/>
      <c r="Y436" s="222"/>
      <c r="Z436" s="222"/>
      <c r="AA436" s="222"/>
    </row>
    <row r="437" spans="23:27" ht="15.75">
      <c r="W437" s="224"/>
      <c r="X437" s="222"/>
      <c r="Y437" s="222"/>
      <c r="Z437" s="222"/>
      <c r="AA437" s="222"/>
    </row>
    <row r="438" spans="23:27" ht="15.75">
      <c r="W438" s="224"/>
      <c r="X438" s="222"/>
      <c r="Y438" s="222"/>
      <c r="Z438" s="222"/>
      <c r="AA438" s="222"/>
    </row>
    <row r="439" spans="23:27" ht="15.75">
      <c r="W439" s="224"/>
      <c r="X439" s="222"/>
      <c r="Y439" s="222"/>
      <c r="Z439" s="222"/>
      <c r="AA439" s="222"/>
    </row>
    <row r="440" spans="23:27" ht="15.75">
      <c r="W440" s="224"/>
      <c r="X440" s="222"/>
      <c r="Y440" s="222"/>
      <c r="Z440" s="222"/>
      <c r="AA440" s="222"/>
    </row>
    <row r="441" spans="23:27" ht="15.75">
      <c r="W441" s="224"/>
      <c r="X441" s="222"/>
      <c r="Y441" s="222"/>
      <c r="Z441" s="222"/>
      <c r="AA441" s="222"/>
    </row>
    <row r="442" spans="23:27" ht="15.75">
      <c r="W442" s="224"/>
      <c r="X442" s="222"/>
      <c r="Y442" s="222"/>
      <c r="Z442" s="222"/>
      <c r="AA442" s="222"/>
    </row>
    <row r="443" spans="23:27" ht="15.75">
      <c r="W443" s="224"/>
      <c r="X443" s="222"/>
      <c r="Y443" s="222"/>
      <c r="Z443" s="222"/>
      <c r="AA443" s="222"/>
    </row>
    <row r="444" spans="23:27" ht="15.75">
      <c r="W444" s="224"/>
      <c r="X444" s="222"/>
      <c r="Y444" s="222"/>
      <c r="Z444" s="222"/>
      <c r="AA444" s="222"/>
    </row>
    <row r="445" spans="23:27" ht="15.75">
      <c r="W445" s="224"/>
      <c r="X445" s="222"/>
      <c r="Y445" s="222"/>
      <c r="Z445" s="222"/>
      <c r="AA445" s="222"/>
    </row>
    <row r="446" spans="23:27" ht="15.75">
      <c r="W446" s="224"/>
      <c r="X446" s="222"/>
      <c r="Y446" s="222"/>
      <c r="Z446" s="222"/>
      <c r="AA446" s="222"/>
    </row>
    <row r="447" spans="23:27" ht="15.75">
      <c r="W447" s="224"/>
      <c r="X447" s="222"/>
      <c r="Y447" s="222"/>
      <c r="Z447" s="222"/>
      <c r="AA447" s="222"/>
    </row>
    <row r="448" spans="23:27" ht="15.75">
      <c r="W448" s="224"/>
      <c r="X448" s="222"/>
      <c r="Y448" s="222"/>
      <c r="Z448" s="222"/>
      <c r="AA448" s="222"/>
    </row>
    <row r="449" spans="23:27" ht="15.75">
      <c r="W449" s="224"/>
      <c r="X449" s="222"/>
      <c r="Y449" s="222"/>
      <c r="Z449" s="222"/>
      <c r="AA449" s="222"/>
    </row>
    <row r="450" spans="23:27" ht="15.75">
      <c r="W450" s="224"/>
      <c r="X450" s="222"/>
      <c r="Y450" s="222"/>
      <c r="Z450" s="222"/>
      <c r="AA450" s="222"/>
    </row>
    <row r="451" spans="23:27" ht="15.75">
      <c r="W451" s="224"/>
      <c r="X451" s="222"/>
      <c r="Y451" s="222"/>
      <c r="Z451" s="222"/>
      <c r="AA451" s="222"/>
    </row>
    <row r="452" spans="23:27" ht="15.75">
      <c r="W452" s="224"/>
      <c r="X452" s="222"/>
      <c r="Y452" s="222"/>
      <c r="Z452" s="222"/>
      <c r="AA452" s="222"/>
    </row>
    <row r="453" spans="23:27" ht="15.75">
      <c r="W453" s="224"/>
      <c r="X453" s="222"/>
      <c r="Y453" s="222"/>
      <c r="Z453" s="222"/>
      <c r="AA453" s="222"/>
    </row>
    <row r="454" spans="23:27" ht="15.75">
      <c r="W454" s="224"/>
      <c r="X454" s="222"/>
      <c r="Y454" s="222"/>
      <c r="Z454" s="222"/>
      <c r="AA454" s="222"/>
    </row>
    <row r="455" spans="23:27" ht="15.75">
      <c r="W455" s="224"/>
      <c r="X455" s="222"/>
      <c r="Y455" s="222"/>
      <c r="Z455" s="222"/>
      <c r="AA455" s="222"/>
    </row>
    <row r="456" spans="23:27" ht="15.75">
      <c r="W456" s="224"/>
      <c r="X456" s="222"/>
      <c r="Y456" s="222"/>
      <c r="Z456" s="222"/>
      <c r="AA456" s="222"/>
    </row>
    <row r="457" spans="23:27" ht="15.75">
      <c r="W457" s="224"/>
      <c r="X457" s="222"/>
      <c r="Y457" s="222"/>
      <c r="Z457" s="222"/>
      <c r="AA457" s="222"/>
    </row>
    <row r="458" spans="23:27" ht="15.75">
      <c r="W458" s="224"/>
      <c r="X458" s="222"/>
      <c r="Y458" s="222"/>
      <c r="Z458" s="222"/>
      <c r="AA458" s="222"/>
    </row>
    <row r="459" spans="23:27" ht="15.75">
      <c r="W459" s="224"/>
      <c r="X459" s="222"/>
      <c r="Y459" s="222"/>
      <c r="Z459" s="222"/>
      <c r="AA459" s="222"/>
    </row>
    <row r="460" spans="23:27" ht="15.75">
      <c r="W460" s="224"/>
      <c r="X460" s="222"/>
      <c r="Y460" s="222"/>
      <c r="Z460" s="222"/>
      <c r="AA460" s="222"/>
    </row>
    <row r="461" spans="23:27" ht="15.75">
      <c r="W461" s="224"/>
      <c r="X461" s="222"/>
      <c r="Y461" s="222"/>
      <c r="Z461" s="222"/>
      <c r="AA461" s="222"/>
    </row>
    <row r="462" spans="23:27" ht="15.75">
      <c r="W462" s="224"/>
      <c r="X462" s="222"/>
      <c r="Y462" s="222"/>
      <c r="Z462" s="222"/>
      <c r="AA462" s="222"/>
    </row>
    <row r="463" spans="23:27" ht="15.75">
      <c r="W463" s="224"/>
      <c r="X463" s="222"/>
      <c r="Y463" s="222"/>
      <c r="Z463" s="222"/>
      <c r="AA463" s="222"/>
    </row>
    <row r="464" spans="23:27" ht="15.75">
      <c r="W464" s="224"/>
      <c r="X464" s="222"/>
      <c r="Y464" s="222"/>
      <c r="Z464" s="222"/>
      <c r="AA464" s="222"/>
    </row>
    <row r="465" spans="23:27" ht="15.75">
      <c r="W465" s="224"/>
      <c r="X465" s="222"/>
      <c r="Y465" s="222"/>
      <c r="Z465" s="222"/>
      <c r="AA465" s="222"/>
    </row>
    <row r="466" spans="23:27" ht="15.75">
      <c r="W466" s="224"/>
      <c r="X466" s="222"/>
      <c r="Y466" s="222"/>
      <c r="Z466" s="222"/>
      <c r="AA466" s="222"/>
    </row>
    <row r="467" spans="23:27" ht="15.75">
      <c r="W467" s="224"/>
      <c r="X467" s="222"/>
      <c r="Y467" s="222"/>
      <c r="Z467" s="222"/>
      <c r="AA467" s="222"/>
    </row>
    <row r="468" spans="23:27" ht="15.75">
      <c r="W468" s="224"/>
      <c r="X468" s="222"/>
      <c r="Y468" s="222"/>
      <c r="Z468" s="222"/>
      <c r="AA468" s="222"/>
    </row>
    <row r="469" spans="23:27" ht="15.75">
      <c r="W469" s="224"/>
      <c r="X469" s="222"/>
      <c r="Y469" s="222"/>
      <c r="Z469" s="222"/>
      <c r="AA469" s="222"/>
    </row>
    <row r="470" spans="23:27" ht="15.75">
      <c r="W470" s="224"/>
      <c r="X470" s="222"/>
      <c r="Y470" s="222"/>
      <c r="Z470" s="222"/>
      <c r="AA470" s="222"/>
    </row>
    <row r="471" spans="23:27" ht="15.75">
      <c r="W471" s="224"/>
      <c r="X471" s="222"/>
      <c r="Y471" s="222"/>
      <c r="Z471" s="222"/>
      <c r="AA471" s="222"/>
    </row>
    <row r="472" spans="23:27" ht="15.75">
      <c r="W472" s="224"/>
      <c r="X472" s="222"/>
      <c r="Y472" s="222"/>
      <c r="Z472" s="222"/>
      <c r="AA472" s="222"/>
    </row>
    <row r="473" spans="23:27" ht="15.75">
      <c r="W473" s="224"/>
      <c r="X473" s="222"/>
      <c r="Y473" s="222"/>
      <c r="Z473" s="222"/>
      <c r="AA473" s="222"/>
    </row>
    <row r="474" spans="23:27" ht="15.75">
      <c r="W474" s="224"/>
      <c r="X474" s="222"/>
      <c r="Y474" s="222"/>
      <c r="Z474" s="222"/>
      <c r="AA474" s="222"/>
    </row>
    <row r="475" spans="23:27" ht="15.75">
      <c r="W475" s="224"/>
      <c r="X475" s="222"/>
      <c r="Y475" s="222"/>
      <c r="Z475" s="222"/>
      <c r="AA475" s="222"/>
    </row>
    <row r="476" spans="23:27" ht="15.75">
      <c r="W476" s="224"/>
      <c r="X476" s="222"/>
      <c r="Y476" s="222"/>
      <c r="Z476" s="222"/>
      <c r="AA476" s="222"/>
    </row>
    <row r="477" spans="23:27" ht="15.75">
      <c r="W477" s="224"/>
      <c r="X477" s="222"/>
      <c r="Y477" s="222"/>
      <c r="Z477" s="222"/>
      <c r="AA477" s="222"/>
    </row>
    <row r="478" spans="23:27" ht="15.75">
      <c r="W478" s="224"/>
      <c r="X478" s="222"/>
      <c r="Y478" s="222"/>
      <c r="Z478" s="222"/>
      <c r="AA478" s="222"/>
    </row>
    <row r="479" spans="23:27" ht="15.75">
      <c r="W479" s="224"/>
      <c r="X479" s="222"/>
      <c r="Y479" s="222"/>
      <c r="Z479" s="222"/>
      <c r="AA479" s="222"/>
    </row>
    <row r="480" spans="23:27" ht="15.75">
      <c r="W480" s="224"/>
      <c r="X480" s="222"/>
      <c r="Y480" s="222"/>
      <c r="Z480" s="222"/>
      <c r="AA480" s="222"/>
    </row>
    <row r="481" spans="23:27" ht="15.75">
      <c r="W481" s="224"/>
      <c r="X481" s="222"/>
      <c r="Y481" s="222"/>
      <c r="Z481" s="222"/>
      <c r="AA481" s="222"/>
    </row>
    <row r="482" spans="23:27" ht="15.75">
      <c r="W482" s="224"/>
      <c r="X482" s="222"/>
      <c r="Y482" s="222"/>
      <c r="Z482" s="222"/>
      <c r="AA482" s="222"/>
    </row>
    <row r="483" spans="23:27" ht="15.75">
      <c r="W483" s="224"/>
      <c r="X483" s="222"/>
      <c r="Y483" s="222"/>
      <c r="Z483" s="222"/>
      <c r="AA483" s="222"/>
    </row>
    <row r="484" spans="23:27" ht="15.75">
      <c r="W484" s="224"/>
      <c r="X484" s="222"/>
      <c r="Y484" s="222"/>
      <c r="Z484" s="222"/>
      <c r="AA484" s="222"/>
    </row>
    <row r="485" spans="23:27" ht="15.75">
      <c r="W485" s="224"/>
      <c r="X485" s="222"/>
      <c r="Y485" s="222"/>
      <c r="Z485" s="222"/>
      <c r="AA485" s="222"/>
    </row>
    <row r="486" spans="23:27" ht="15.75">
      <c r="W486" s="224"/>
      <c r="X486" s="222"/>
      <c r="Y486" s="222"/>
      <c r="Z486" s="222"/>
      <c r="AA486" s="222"/>
    </row>
    <row r="487" spans="23:27" ht="15.75">
      <c r="W487" s="224"/>
      <c r="X487" s="222"/>
      <c r="Y487" s="222"/>
      <c r="Z487" s="222"/>
      <c r="AA487" s="222"/>
    </row>
    <row r="488" spans="23:27" ht="15.75">
      <c r="W488" s="224"/>
      <c r="X488" s="222"/>
      <c r="Y488" s="222"/>
      <c r="Z488" s="222"/>
      <c r="AA488" s="222"/>
    </row>
    <row r="489" spans="23:27" ht="15.75">
      <c r="W489" s="224"/>
      <c r="X489" s="222"/>
      <c r="Y489" s="222"/>
      <c r="Z489" s="222"/>
      <c r="AA489" s="222"/>
    </row>
    <row r="490" spans="23:27" ht="15.75">
      <c r="W490" s="224"/>
      <c r="X490" s="222"/>
      <c r="Y490" s="222"/>
      <c r="Z490" s="222"/>
      <c r="AA490" s="222"/>
    </row>
    <row r="491" spans="23:27" ht="15.75">
      <c r="W491" s="224"/>
      <c r="X491" s="222"/>
      <c r="Y491" s="222"/>
      <c r="Z491" s="222"/>
      <c r="AA491" s="222"/>
    </row>
    <row r="492" spans="23:27" ht="15.75">
      <c r="W492" s="224"/>
      <c r="X492" s="222"/>
      <c r="Y492" s="222"/>
      <c r="Z492" s="222"/>
      <c r="AA492" s="222"/>
    </row>
    <row r="493" spans="23:27" ht="15.75">
      <c r="W493" s="224"/>
      <c r="X493" s="222"/>
      <c r="Y493" s="222"/>
      <c r="Z493" s="222"/>
      <c r="AA493" s="222"/>
    </row>
    <row r="494" spans="23:27" ht="15.75">
      <c r="W494" s="224"/>
      <c r="X494" s="222"/>
      <c r="Y494" s="222"/>
      <c r="Z494" s="222"/>
      <c r="AA494" s="222"/>
    </row>
    <row r="495" spans="23:27" ht="15.75">
      <c r="W495" s="224"/>
      <c r="X495" s="222"/>
      <c r="Y495" s="222"/>
      <c r="Z495" s="222"/>
      <c r="AA495" s="222"/>
    </row>
    <row r="496" spans="23:27" ht="15.75">
      <c r="W496" s="224"/>
      <c r="X496" s="222"/>
      <c r="Y496" s="222"/>
      <c r="Z496" s="222"/>
      <c r="AA496" s="222"/>
    </row>
    <row r="497" spans="23:27" ht="15.75">
      <c r="W497" s="224"/>
      <c r="X497" s="222"/>
      <c r="Y497" s="222"/>
      <c r="Z497" s="222"/>
      <c r="AA497" s="222"/>
    </row>
    <row r="498" spans="23:27" ht="15.75">
      <c r="W498" s="224"/>
      <c r="X498" s="222"/>
      <c r="Y498" s="222"/>
      <c r="Z498" s="222"/>
      <c r="AA498" s="222"/>
    </row>
    <row r="499" spans="23:27" ht="15.75">
      <c r="W499" s="224"/>
      <c r="X499" s="222"/>
      <c r="Y499" s="222"/>
      <c r="Z499" s="222"/>
      <c r="AA499" s="222"/>
    </row>
    <row r="500" spans="23:27" ht="15.75">
      <c r="W500" s="224"/>
      <c r="X500" s="222"/>
      <c r="Y500" s="222"/>
      <c r="Z500" s="222"/>
      <c r="AA500" s="222"/>
    </row>
    <row r="501" spans="23:27" ht="15.75">
      <c r="W501" s="224"/>
      <c r="X501" s="222"/>
      <c r="Y501" s="222"/>
      <c r="Z501" s="222"/>
      <c r="AA501" s="222"/>
    </row>
    <row r="502" spans="23:27" ht="15.75">
      <c r="W502" s="224"/>
      <c r="X502" s="222"/>
      <c r="Y502" s="222"/>
      <c r="Z502" s="222"/>
      <c r="AA502" s="222"/>
    </row>
    <row r="503" spans="23:27" ht="15.75">
      <c r="W503" s="224"/>
      <c r="X503" s="222"/>
      <c r="Y503" s="222"/>
      <c r="Z503" s="222"/>
      <c r="AA503" s="222"/>
    </row>
    <row r="504" spans="23:27" ht="15.75">
      <c r="W504" s="224"/>
      <c r="X504" s="222"/>
      <c r="Y504" s="222"/>
      <c r="Z504" s="222"/>
      <c r="AA504" s="222"/>
    </row>
    <row r="505" spans="23:27" ht="15.75">
      <c r="W505" s="224"/>
      <c r="X505" s="222"/>
      <c r="Y505" s="222"/>
      <c r="Z505" s="222"/>
      <c r="AA505" s="222"/>
    </row>
    <row r="506" spans="23:27" ht="15.75">
      <c r="W506" s="224"/>
      <c r="X506" s="222"/>
      <c r="Y506" s="222"/>
      <c r="Z506" s="222"/>
      <c r="AA506" s="222"/>
    </row>
    <row r="507" spans="23:27" ht="15.75">
      <c r="W507" s="224"/>
      <c r="X507" s="222"/>
      <c r="Y507" s="222"/>
      <c r="Z507" s="222"/>
      <c r="AA507" s="222"/>
    </row>
    <row r="508" spans="23:27" ht="15.75">
      <c r="W508" s="224"/>
      <c r="X508" s="222"/>
      <c r="Y508" s="222"/>
      <c r="Z508" s="222"/>
      <c r="AA508" s="222"/>
    </row>
    <row r="509" spans="23:27" ht="15.75">
      <c r="W509" s="224"/>
      <c r="X509" s="222"/>
      <c r="Y509" s="222"/>
      <c r="Z509" s="222"/>
      <c r="AA509" s="222"/>
    </row>
    <row r="510" spans="23:27" ht="15.75">
      <c r="W510" s="224"/>
      <c r="X510" s="222"/>
      <c r="Y510" s="222"/>
      <c r="Z510" s="222"/>
      <c r="AA510" s="222"/>
    </row>
    <row r="511" spans="23:27" ht="15.75">
      <c r="W511" s="224"/>
      <c r="X511" s="222"/>
      <c r="Y511" s="222"/>
      <c r="Z511" s="222"/>
      <c r="AA511" s="222"/>
    </row>
    <row r="512" spans="23:27" ht="15.75">
      <c r="W512" s="224"/>
      <c r="X512" s="222"/>
      <c r="Y512" s="222"/>
      <c r="Z512" s="222"/>
      <c r="AA512" s="222"/>
    </row>
    <row r="513" spans="23:27" ht="15.75">
      <c r="W513" s="224"/>
      <c r="X513" s="222"/>
      <c r="Y513" s="222"/>
      <c r="Z513" s="222"/>
      <c r="AA513" s="222"/>
    </row>
    <row r="514" spans="23:27" ht="15.75">
      <c r="W514" s="224"/>
      <c r="X514" s="222"/>
      <c r="Y514" s="222"/>
      <c r="Z514" s="222"/>
      <c r="AA514" s="222"/>
    </row>
    <row r="515" spans="23:27" ht="15.75">
      <c r="W515" s="224"/>
      <c r="X515" s="222"/>
      <c r="Y515" s="222"/>
      <c r="Z515" s="222"/>
      <c r="AA515" s="222"/>
    </row>
    <row r="516" spans="23:27" ht="15.75">
      <c r="W516" s="224"/>
      <c r="X516" s="222"/>
      <c r="Y516" s="222"/>
      <c r="Z516" s="222"/>
      <c r="AA516" s="222"/>
    </row>
    <row r="517" spans="23:27" ht="15.75">
      <c r="W517" s="224"/>
      <c r="X517" s="222"/>
      <c r="Y517" s="222"/>
      <c r="Z517" s="222"/>
      <c r="AA517" s="222"/>
    </row>
    <row r="518" spans="23:27" ht="15.75">
      <c r="W518" s="224"/>
      <c r="X518" s="222"/>
      <c r="Y518" s="222"/>
      <c r="Z518" s="222"/>
      <c r="AA518" s="222"/>
    </row>
    <row r="519" spans="23:27" ht="15.75">
      <c r="W519" s="224"/>
      <c r="X519" s="222"/>
      <c r="Y519" s="222"/>
      <c r="Z519" s="222"/>
      <c r="AA519" s="222"/>
    </row>
    <row r="520" spans="23:27" ht="15.75">
      <c r="W520" s="224"/>
      <c r="X520" s="222"/>
      <c r="Y520" s="222"/>
      <c r="Z520" s="222"/>
      <c r="AA520" s="222"/>
    </row>
    <row r="521" spans="23:27" ht="15.75">
      <c r="W521" s="224"/>
      <c r="X521" s="222"/>
      <c r="Y521" s="222"/>
      <c r="Z521" s="222"/>
      <c r="AA521" s="222"/>
    </row>
    <row r="522" spans="23:27" ht="15.75">
      <c r="W522" s="224"/>
      <c r="X522" s="222"/>
      <c r="Y522" s="222"/>
      <c r="Z522" s="222"/>
      <c r="AA522" s="222"/>
    </row>
    <row r="523" spans="23:27" ht="15.75">
      <c r="W523" s="224"/>
      <c r="X523" s="222"/>
      <c r="Y523" s="222"/>
      <c r="Z523" s="222"/>
      <c r="AA523" s="222"/>
    </row>
    <row r="524" spans="23:27" ht="15.75">
      <c r="W524" s="224"/>
      <c r="X524" s="222"/>
      <c r="Y524" s="222"/>
      <c r="Z524" s="222"/>
      <c r="AA524" s="222"/>
    </row>
    <row r="525" spans="23:27" ht="15.75">
      <c r="W525" s="224"/>
      <c r="X525" s="222"/>
      <c r="Y525" s="222"/>
      <c r="Z525" s="222"/>
      <c r="AA525" s="222"/>
    </row>
    <row r="526" spans="23:27" ht="15.75">
      <c r="W526" s="224"/>
      <c r="X526" s="222"/>
      <c r="Y526" s="222"/>
      <c r="Z526" s="222"/>
      <c r="AA526" s="222"/>
    </row>
    <row r="527" spans="23:27" ht="15.75">
      <c r="W527" s="224"/>
      <c r="X527" s="222"/>
      <c r="Y527" s="222"/>
      <c r="Z527" s="222"/>
      <c r="AA527" s="222"/>
    </row>
    <row r="528" spans="23:27" ht="15.75">
      <c r="W528" s="224"/>
      <c r="X528" s="222"/>
      <c r="Y528" s="222"/>
      <c r="Z528" s="222"/>
      <c r="AA528" s="222"/>
    </row>
    <row r="529" spans="23:27" ht="15.75">
      <c r="W529" s="224"/>
      <c r="X529" s="222"/>
      <c r="Y529" s="222"/>
      <c r="Z529" s="222"/>
      <c r="AA529" s="222"/>
    </row>
    <row r="530" spans="23:27" ht="15.75">
      <c r="W530" s="224"/>
      <c r="X530" s="222"/>
      <c r="Y530" s="222"/>
      <c r="Z530" s="222"/>
      <c r="AA530" s="222"/>
    </row>
    <row r="531" spans="23:27" ht="15.75">
      <c r="W531" s="224"/>
      <c r="X531" s="222"/>
      <c r="Y531" s="222"/>
      <c r="Z531" s="222"/>
      <c r="AA531" s="222"/>
    </row>
    <row r="532" spans="23:27" ht="15.75">
      <c r="W532" s="224"/>
      <c r="X532" s="222"/>
      <c r="Y532" s="222"/>
      <c r="Z532" s="222"/>
      <c r="AA532" s="222"/>
    </row>
    <row r="533" spans="23:27" ht="15.75">
      <c r="W533" s="224"/>
      <c r="X533" s="222"/>
      <c r="Y533" s="222"/>
      <c r="Z533" s="222"/>
      <c r="AA533" s="222"/>
    </row>
    <row r="534" spans="23:27" ht="15.75">
      <c r="W534" s="224"/>
      <c r="X534" s="222"/>
      <c r="Y534" s="222"/>
      <c r="Z534" s="222"/>
      <c r="AA534" s="222"/>
    </row>
    <row r="535" spans="23:27" ht="15.75">
      <c r="W535" s="224"/>
      <c r="X535" s="222"/>
      <c r="Y535" s="222"/>
      <c r="Z535" s="222"/>
      <c r="AA535" s="222"/>
    </row>
    <row r="536" spans="23:27" ht="15.75">
      <c r="W536" s="224"/>
      <c r="X536" s="222"/>
      <c r="Y536" s="222"/>
      <c r="Z536" s="222"/>
      <c r="AA536" s="222"/>
    </row>
    <row r="537" spans="23:27" ht="15.75">
      <c r="W537" s="224"/>
      <c r="X537" s="222"/>
      <c r="Y537" s="222"/>
      <c r="Z537" s="222"/>
      <c r="AA537" s="222"/>
    </row>
    <row r="538" spans="23:27" ht="15.75">
      <c r="W538" s="224"/>
      <c r="X538" s="222"/>
      <c r="Y538" s="222"/>
      <c r="Z538" s="222"/>
      <c r="AA538" s="222"/>
    </row>
    <row r="539" spans="23:27" ht="15.75">
      <c r="W539" s="224"/>
      <c r="X539" s="222"/>
      <c r="Y539" s="222"/>
      <c r="Z539" s="222"/>
      <c r="AA539" s="222"/>
    </row>
    <row r="540" spans="23:27" ht="15.75">
      <c r="W540" s="224"/>
      <c r="X540" s="222"/>
      <c r="Y540" s="222"/>
      <c r="Z540" s="222"/>
      <c r="AA540" s="222"/>
    </row>
    <row r="541" spans="23:27" ht="15.75">
      <c r="W541" s="224"/>
      <c r="X541" s="222"/>
      <c r="Y541" s="222"/>
      <c r="Z541" s="222"/>
      <c r="AA541" s="222"/>
    </row>
    <row r="542" spans="23:27" ht="15.75">
      <c r="W542" s="224"/>
      <c r="X542" s="222"/>
      <c r="Y542" s="222"/>
      <c r="Z542" s="222"/>
      <c r="AA542" s="222"/>
    </row>
    <row r="543" spans="23:27" ht="15.75">
      <c r="W543" s="224"/>
      <c r="X543" s="222"/>
      <c r="Y543" s="222"/>
      <c r="Z543" s="222"/>
      <c r="AA543" s="222"/>
    </row>
    <row r="544" spans="23:27" ht="15.75">
      <c r="W544" s="224"/>
      <c r="X544" s="222"/>
      <c r="Y544" s="222"/>
      <c r="Z544" s="222"/>
      <c r="AA544" s="222"/>
    </row>
    <row r="545" spans="23:27" ht="15.75">
      <c r="W545" s="224"/>
      <c r="X545" s="222"/>
      <c r="Y545" s="222"/>
      <c r="Z545" s="222"/>
      <c r="AA545" s="222"/>
    </row>
    <row r="546" spans="23:27" ht="15.75">
      <c r="W546" s="224"/>
      <c r="X546" s="222"/>
      <c r="Y546" s="222"/>
      <c r="Z546" s="222"/>
      <c r="AA546" s="222"/>
    </row>
    <row r="547" spans="23:27" ht="15.75">
      <c r="W547" s="224"/>
      <c r="X547" s="222"/>
      <c r="Y547" s="222"/>
      <c r="Z547" s="222"/>
      <c r="AA547" s="222"/>
    </row>
    <row r="548" spans="23:27" ht="15.75">
      <c r="W548" s="224"/>
      <c r="X548" s="222"/>
      <c r="Y548" s="222"/>
      <c r="Z548" s="222"/>
      <c r="AA548" s="222"/>
    </row>
    <row r="549" spans="23:27" ht="15.75">
      <c r="W549" s="224"/>
      <c r="X549" s="222"/>
      <c r="Y549" s="222"/>
      <c r="Z549" s="222"/>
      <c r="AA549" s="222"/>
    </row>
    <row r="550" spans="23:27" ht="15.75">
      <c r="W550" s="224"/>
      <c r="X550" s="222"/>
      <c r="Y550" s="222"/>
      <c r="Z550" s="222"/>
      <c r="AA550" s="222"/>
    </row>
    <row r="551" spans="23:27" ht="15.75">
      <c r="W551" s="224"/>
      <c r="X551" s="222"/>
      <c r="Y551" s="222"/>
      <c r="Z551" s="222"/>
      <c r="AA551" s="222"/>
    </row>
    <row r="552" spans="23:27" ht="15.75">
      <c r="W552" s="224"/>
      <c r="X552" s="222"/>
      <c r="Y552" s="222"/>
      <c r="Z552" s="222"/>
      <c r="AA552" s="222"/>
    </row>
    <row r="553" spans="23:27" ht="15.75">
      <c r="W553" s="224"/>
      <c r="X553" s="222"/>
      <c r="Y553" s="222"/>
      <c r="Z553" s="222"/>
      <c r="AA553" s="222"/>
    </row>
    <row r="554" spans="23:27" ht="15.75">
      <c r="W554" s="224"/>
      <c r="X554" s="222"/>
      <c r="Y554" s="222"/>
      <c r="Z554" s="222"/>
      <c r="AA554" s="222"/>
    </row>
    <row r="555" spans="23:27" ht="15.75">
      <c r="W555" s="224"/>
      <c r="X555" s="222"/>
      <c r="Y555" s="222"/>
      <c r="Z555" s="222"/>
      <c r="AA555" s="222"/>
    </row>
    <row r="556" spans="23:27" ht="15.75">
      <c r="W556" s="224"/>
      <c r="X556" s="222"/>
      <c r="Y556" s="222"/>
      <c r="Z556" s="222"/>
      <c r="AA556" s="222"/>
    </row>
    <row r="557" spans="23:27" ht="15.75">
      <c r="W557" s="224"/>
      <c r="X557" s="222"/>
      <c r="Y557" s="222"/>
      <c r="Z557" s="222"/>
      <c r="AA557" s="222"/>
    </row>
    <row r="558" spans="23:27" ht="15.75">
      <c r="W558" s="224"/>
      <c r="X558" s="222"/>
      <c r="Y558" s="222"/>
      <c r="Z558" s="222"/>
      <c r="AA558" s="222"/>
    </row>
    <row r="559" spans="23:27" ht="15.75">
      <c r="W559" s="224"/>
      <c r="X559" s="222"/>
      <c r="Y559" s="222"/>
      <c r="Z559" s="222"/>
      <c r="AA559" s="222"/>
    </row>
    <row r="560" spans="23:27" ht="15.75">
      <c r="W560" s="224"/>
      <c r="X560" s="222"/>
      <c r="Y560" s="222"/>
      <c r="Z560" s="222"/>
      <c r="AA560" s="222"/>
    </row>
    <row r="561" spans="23:27" ht="15.75">
      <c r="W561" s="224"/>
      <c r="X561" s="222"/>
      <c r="Y561" s="222"/>
      <c r="Z561" s="222"/>
      <c r="AA561" s="222"/>
    </row>
    <row r="562" spans="23:27" ht="15.75">
      <c r="W562" s="224"/>
      <c r="X562" s="222"/>
      <c r="Y562" s="222"/>
      <c r="Z562" s="222"/>
      <c r="AA562" s="222"/>
    </row>
    <row r="563" spans="23:27" ht="15.75">
      <c r="W563" s="224"/>
      <c r="X563" s="222"/>
      <c r="Y563" s="222"/>
      <c r="Z563" s="222"/>
      <c r="AA563" s="222"/>
    </row>
    <row r="564" spans="23:27" ht="15.75">
      <c r="W564" s="224"/>
      <c r="X564" s="222"/>
      <c r="Y564" s="222"/>
      <c r="Z564" s="222"/>
      <c r="AA564" s="222"/>
    </row>
    <row r="565" spans="23:27" ht="15.75">
      <c r="W565" s="224"/>
      <c r="X565" s="222"/>
      <c r="Y565" s="222"/>
      <c r="Z565" s="222"/>
      <c r="AA565" s="222"/>
    </row>
    <row r="566" spans="23:27" ht="15.75">
      <c r="W566" s="224"/>
      <c r="X566" s="222"/>
      <c r="Y566" s="222"/>
      <c r="Z566" s="222"/>
      <c r="AA566" s="222"/>
    </row>
    <row r="567" spans="23:27" ht="15.75">
      <c r="W567" s="224"/>
      <c r="X567" s="222"/>
      <c r="Y567" s="222"/>
      <c r="Z567" s="222"/>
      <c r="AA567" s="222"/>
    </row>
    <row r="568" spans="23:27" ht="15.75">
      <c r="W568" s="224"/>
      <c r="X568" s="222"/>
      <c r="Y568" s="222"/>
      <c r="Z568" s="222"/>
      <c r="AA568" s="222"/>
    </row>
    <row r="569" spans="23:27" ht="15.75">
      <c r="W569" s="224"/>
      <c r="X569" s="222"/>
      <c r="Y569" s="222"/>
      <c r="Z569" s="222"/>
      <c r="AA569" s="222"/>
    </row>
    <row r="570" spans="23:27" ht="15.75">
      <c r="W570" s="224"/>
      <c r="X570" s="222"/>
      <c r="Y570" s="222"/>
      <c r="Z570" s="222"/>
      <c r="AA570" s="222"/>
    </row>
    <row r="571" spans="23:27" ht="15.75">
      <c r="W571" s="224"/>
      <c r="X571" s="222"/>
      <c r="Y571" s="222"/>
      <c r="Z571" s="222"/>
      <c r="AA571" s="222"/>
    </row>
    <row r="572" spans="23:27" ht="15.75">
      <c r="W572" s="224"/>
      <c r="X572" s="222"/>
      <c r="Y572" s="222"/>
      <c r="Z572" s="222"/>
      <c r="AA572" s="222"/>
    </row>
    <row r="573" spans="23:27" ht="15.75">
      <c r="W573" s="224"/>
      <c r="X573" s="222"/>
      <c r="Y573" s="222"/>
      <c r="Z573" s="222"/>
      <c r="AA573" s="222"/>
    </row>
    <row r="574" spans="23:27" ht="15.75">
      <c r="W574" s="224"/>
      <c r="X574" s="222"/>
      <c r="Y574" s="222"/>
      <c r="Z574" s="222"/>
      <c r="AA574" s="222"/>
    </row>
    <row r="575" spans="23:27" ht="15.75">
      <c r="W575" s="224"/>
      <c r="X575" s="222"/>
      <c r="Y575" s="222"/>
      <c r="Z575" s="222"/>
      <c r="AA575" s="222"/>
    </row>
    <row r="576" spans="23:27" ht="15.75">
      <c r="W576" s="224"/>
      <c r="X576" s="222"/>
      <c r="Y576" s="222"/>
      <c r="Z576" s="222"/>
      <c r="AA576" s="222"/>
    </row>
    <row r="577" spans="23:27" ht="15.75">
      <c r="W577" s="224"/>
      <c r="X577" s="222"/>
      <c r="Y577" s="222"/>
      <c r="Z577" s="222"/>
      <c r="AA577" s="222"/>
    </row>
    <row r="578" spans="23:27" ht="15.75">
      <c r="W578" s="224"/>
      <c r="X578" s="222"/>
      <c r="Y578" s="222"/>
      <c r="Z578" s="222"/>
      <c r="AA578" s="222"/>
    </row>
    <row r="579" spans="23:27" ht="15.75">
      <c r="W579" s="224"/>
      <c r="X579" s="222"/>
      <c r="Y579" s="222"/>
      <c r="Z579" s="222"/>
      <c r="AA579" s="222"/>
    </row>
    <row r="580" spans="23:27" ht="15.75">
      <c r="W580" s="224"/>
      <c r="X580" s="222"/>
      <c r="Y580" s="222"/>
      <c r="Z580" s="222"/>
      <c r="AA580" s="222"/>
    </row>
    <row r="581" spans="23:27" ht="15.75">
      <c r="W581" s="224"/>
      <c r="X581" s="222"/>
      <c r="Y581" s="222"/>
      <c r="Z581" s="222"/>
      <c r="AA581" s="222"/>
    </row>
    <row r="582" spans="23:27" ht="15.75">
      <c r="W582" s="224"/>
      <c r="X582" s="222"/>
      <c r="Y582" s="222"/>
      <c r="Z582" s="222"/>
      <c r="AA582" s="222"/>
    </row>
    <row r="583" spans="23:27" ht="15.75">
      <c r="W583" s="224"/>
      <c r="X583" s="222"/>
      <c r="Y583" s="222"/>
      <c r="Z583" s="222"/>
      <c r="AA583" s="222"/>
    </row>
    <row r="584" spans="23:27" ht="15.75">
      <c r="W584" s="224"/>
      <c r="X584" s="222"/>
      <c r="Y584" s="222"/>
      <c r="Z584" s="222"/>
      <c r="AA584" s="222"/>
    </row>
    <row r="585" spans="23:27" ht="15.75">
      <c r="W585" s="224"/>
      <c r="X585" s="222"/>
      <c r="Y585" s="222"/>
      <c r="Z585" s="222"/>
      <c r="AA585" s="222"/>
    </row>
    <row r="586" spans="23:27" ht="15.75">
      <c r="W586" s="224"/>
      <c r="X586" s="222"/>
      <c r="Y586" s="222"/>
      <c r="Z586" s="222"/>
      <c r="AA586" s="222"/>
    </row>
    <row r="587" spans="23:27" ht="15.75">
      <c r="W587" s="224"/>
      <c r="X587" s="222"/>
      <c r="Y587" s="222"/>
      <c r="Z587" s="222"/>
      <c r="AA587" s="222"/>
    </row>
    <row r="588" spans="23:27" ht="15.75">
      <c r="W588" s="224"/>
      <c r="X588" s="222"/>
      <c r="Y588" s="222"/>
      <c r="Z588" s="222"/>
      <c r="AA588" s="222"/>
    </row>
    <row r="589" spans="23:27" ht="15.75">
      <c r="W589" s="224"/>
      <c r="X589" s="222"/>
      <c r="Y589" s="222"/>
      <c r="Z589" s="222"/>
      <c r="AA589" s="222"/>
    </row>
    <row r="590" spans="23:27" ht="15.75">
      <c r="W590" s="224"/>
      <c r="X590" s="222"/>
      <c r="Y590" s="222"/>
      <c r="Z590" s="222"/>
      <c r="AA590" s="222"/>
    </row>
    <row r="591" spans="23:27" ht="15.75">
      <c r="W591" s="224"/>
      <c r="X591" s="222"/>
      <c r="Y591" s="222"/>
      <c r="Z591" s="222"/>
      <c r="AA591" s="222"/>
    </row>
    <row r="592" spans="23:27" ht="15.75">
      <c r="W592" s="224"/>
      <c r="X592" s="222"/>
      <c r="Y592" s="222"/>
      <c r="Z592" s="222"/>
      <c r="AA592" s="222"/>
    </row>
    <row r="593" spans="23:27" ht="15.75">
      <c r="W593" s="224"/>
      <c r="X593" s="222"/>
      <c r="Y593" s="222"/>
      <c r="Z593" s="222"/>
      <c r="AA593" s="222"/>
    </row>
    <row r="594" spans="23:27" ht="15.75">
      <c r="W594" s="224"/>
      <c r="X594" s="222"/>
      <c r="Y594" s="222"/>
      <c r="Z594" s="222"/>
      <c r="AA594" s="222"/>
    </row>
    <row r="595" spans="23:27" ht="15.75">
      <c r="W595" s="224"/>
      <c r="X595" s="222"/>
      <c r="Y595" s="222"/>
      <c r="Z595" s="222"/>
      <c r="AA595" s="222"/>
    </row>
    <row r="596" spans="23:27" ht="15.75">
      <c r="W596" s="224"/>
      <c r="X596" s="222"/>
      <c r="Y596" s="222"/>
      <c r="Z596" s="222"/>
      <c r="AA596" s="222"/>
    </row>
    <row r="597" spans="23:27" ht="15.75">
      <c r="W597" s="224"/>
      <c r="X597" s="222"/>
      <c r="Y597" s="222"/>
      <c r="Z597" s="222"/>
      <c r="AA597" s="222"/>
    </row>
    <row r="598" spans="23:27" ht="15.75">
      <c r="W598" s="224"/>
      <c r="X598" s="222"/>
      <c r="Y598" s="222"/>
      <c r="Z598" s="222"/>
      <c r="AA598" s="222"/>
    </row>
    <row r="599" spans="23:27" ht="15.75">
      <c r="W599" s="224"/>
      <c r="X599" s="222"/>
      <c r="Y599" s="222"/>
      <c r="Z599" s="222"/>
      <c r="AA599" s="222"/>
    </row>
    <row r="600" spans="23:27" ht="15.75">
      <c r="W600" s="224"/>
      <c r="X600" s="222"/>
      <c r="Y600" s="222"/>
      <c r="Z600" s="222"/>
      <c r="AA600" s="222"/>
    </row>
    <row r="601" spans="23:27" ht="15.75">
      <c r="W601" s="224"/>
      <c r="X601" s="222"/>
      <c r="Y601" s="222"/>
      <c r="Z601" s="222"/>
      <c r="AA601" s="222"/>
    </row>
    <row r="602" spans="23:27" ht="15.75">
      <c r="W602" s="224"/>
      <c r="X602" s="222"/>
      <c r="Y602" s="222"/>
      <c r="Z602" s="222"/>
      <c r="AA602" s="222"/>
    </row>
    <row r="603" spans="23:27" ht="15.75">
      <c r="W603" s="224"/>
      <c r="X603" s="222"/>
      <c r="Y603" s="222"/>
      <c r="Z603" s="222"/>
      <c r="AA603" s="222"/>
    </row>
    <row r="604" spans="23:27" ht="15.75">
      <c r="W604" s="224"/>
      <c r="X604" s="222"/>
      <c r="Y604" s="222"/>
      <c r="Z604" s="222"/>
      <c r="AA604" s="222"/>
    </row>
    <row r="605" spans="23:27" ht="15.75">
      <c r="W605" s="224"/>
      <c r="X605" s="222"/>
      <c r="Y605" s="222"/>
      <c r="Z605" s="222"/>
      <c r="AA605" s="222"/>
    </row>
    <row r="606" spans="23:27" ht="15.75">
      <c r="W606" s="224"/>
      <c r="X606" s="222"/>
      <c r="Y606" s="222"/>
      <c r="Z606" s="222"/>
      <c r="AA606" s="222"/>
    </row>
    <row r="607" spans="23:27" ht="15.75">
      <c r="W607" s="224"/>
      <c r="X607" s="222"/>
      <c r="Y607" s="222"/>
      <c r="Z607" s="222"/>
      <c r="AA607" s="222"/>
    </row>
    <row r="608" spans="23:27" ht="15.75">
      <c r="W608" s="224"/>
      <c r="X608" s="222"/>
      <c r="Y608" s="222"/>
      <c r="Z608" s="222"/>
      <c r="AA608" s="222"/>
    </row>
    <row r="609" spans="23:27" ht="15.75">
      <c r="W609" s="224"/>
      <c r="X609" s="222"/>
      <c r="Y609" s="222"/>
      <c r="Z609" s="222"/>
      <c r="AA609" s="222"/>
    </row>
    <row r="610" spans="23:27" ht="15.75">
      <c r="W610" s="224"/>
      <c r="X610" s="222"/>
      <c r="Y610" s="222"/>
      <c r="Z610" s="222"/>
      <c r="AA610" s="222"/>
    </row>
    <row r="611" spans="23:27" ht="15.75">
      <c r="W611" s="224"/>
      <c r="X611" s="222"/>
      <c r="Y611" s="222"/>
      <c r="Z611" s="222"/>
      <c r="AA611" s="222"/>
    </row>
    <row r="612" spans="23:27" ht="15.75">
      <c r="W612" s="224"/>
      <c r="X612" s="222"/>
      <c r="Y612" s="222"/>
      <c r="Z612" s="222"/>
      <c r="AA612" s="222"/>
    </row>
    <row r="613" spans="23:27" ht="15.75">
      <c r="W613" s="224"/>
      <c r="X613" s="222"/>
      <c r="Y613" s="222"/>
      <c r="Z613" s="222"/>
      <c r="AA613" s="222"/>
    </row>
    <row r="614" spans="23:27" ht="15.75">
      <c r="W614" s="224"/>
      <c r="X614" s="222"/>
      <c r="Y614" s="222"/>
      <c r="Z614" s="222"/>
      <c r="AA614" s="222"/>
    </row>
    <row r="615" spans="23:27" ht="15.75">
      <c r="W615" s="224"/>
      <c r="X615" s="222"/>
      <c r="Y615" s="222"/>
      <c r="Z615" s="222"/>
      <c r="AA615" s="222"/>
    </row>
    <row r="616" spans="23:27" ht="15.75">
      <c r="W616" s="224"/>
      <c r="X616" s="222"/>
      <c r="Y616" s="222"/>
      <c r="Z616" s="222"/>
      <c r="AA616" s="222"/>
    </row>
    <row r="617" spans="23:27" ht="15.75">
      <c r="W617" s="224"/>
      <c r="X617" s="222"/>
      <c r="Y617" s="222"/>
      <c r="Z617" s="222"/>
      <c r="AA617" s="222"/>
    </row>
    <row r="618" spans="23:27" ht="15.75">
      <c r="W618" s="224"/>
      <c r="X618" s="222"/>
      <c r="Y618" s="222"/>
      <c r="Z618" s="222"/>
      <c r="AA618" s="222"/>
    </row>
    <row r="619" spans="23:27" ht="15.75">
      <c r="W619" s="224"/>
      <c r="X619" s="222"/>
      <c r="Y619" s="222"/>
      <c r="Z619" s="222"/>
      <c r="AA619" s="222"/>
    </row>
    <row r="620" spans="23:27" ht="15.75">
      <c r="W620" s="224"/>
      <c r="X620" s="222"/>
      <c r="Y620" s="222"/>
      <c r="Z620" s="222"/>
      <c r="AA620" s="222"/>
    </row>
    <row r="621" spans="23:27" ht="15.75">
      <c r="W621" s="224"/>
      <c r="X621" s="222"/>
      <c r="Y621" s="222"/>
      <c r="Z621" s="222"/>
      <c r="AA621" s="222"/>
    </row>
    <row r="622" spans="23:27" ht="15.75">
      <c r="W622" s="224"/>
      <c r="X622" s="222"/>
      <c r="Y622" s="222"/>
      <c r="Z622" s="222"/>
      <c r="AA622" s="222"/>
    </row>
    <row r="623" spans="23:27" ht="15.75">
      <c r="W623" s="224"/>
      <c r="X623" s="222"/>
      <c r="Y623" s="222"/>
      <c r="Z623" s="222"/>
      <c r="AA623" s="222"/>
    </row>
    <row r="624" spans="23:27" ht="15.75">
      <c r="W624" s="224"/>
      <c r="X624" s="222"/>
      <c r="Y624" s="222"/>
      <c r="Z624" s="222"/>
      <c r="AA624" s="222"/>
    </row>
    <row r="625" spans="23:27" ht="15.75">
      <c r="W625" s="224"/>
      <c r="X625" s="222"/>
      <c r="Y625" s="222"/>
      <c r="Z625" s="222"/>
      <c r="AA625" s="222"/>
    </row>
    <row r="626" spans="23:27" ht="15.75">
      <c r="W626" s="224"/>
      <c r="X626" s="222"/>
      <c r="Y626" s="222"/>
      <c r="Z626" s="222"/>
      <c r="AA626" s="222"/>
    </row>
    <row r="627" spans="23:27" ht="15.75">
      <c r="W627" s="224"/>
      <c r="X627" s="222"/>
      <c r="Y627" s="222"/>
      <c r="Z627" s="222"/>
      <c r="AA627" s="222"/>
    </row>
    <row r="628" spans="23:27" ht="15.75">
      <c r="W628" s="224"/>
      <c r="X628" s="222"/>
      <c r="Y628" s="222"/>
      <c r="Z628" s="222"/>
      <c r="AA628" s="222"/>
    </row>
    <row r="629" spans="23:27" ht="15.75">
      <c r="W629" s="224"/>
      <c r="X629" s="222"/>
      <c r="Y629" s="222"/>
      <c r="Z629" s="222"/>
      <c r="AA629" s="222"/>
    </row>
    <row r="630" spans="23:27" ht="15.75">
      <c r="W630" s="224"/>
      <c r="X630" s="222"/>
      <c r="Y630" s="222"/>
      <c r="Z630" s="222"/>
      <c r="AA630" s="222"/>
    </row>
    <row r="631" spans="23:27" ht="15.75">
      <c r="W631" s="224"/>
      <c r="X631" s="222"/>
      <c r="Y631" s="222"/>
      <c r="Z631" s="222"/>
      <c r="AA631" s="222"/>
    </row>
    <row r="632" spans="23:27" ht="15.75">
      <c r="W632" s="224"/>
      <c r="X632" s="222"/>
      <c r="Y632" s="222"/>
      <c r="Z632" s="222"/>
      <c r="AA632" s="222"/>
    </row>
    <row r="633" spans="23:27" ht="15.75">
      <c r="W633" s="224"/>
      <c r="X633" s="222"/>
      <c r="Y633" s="222"/>
      <c r="Z633" s="222"/>
      <c r="AA633" s="222"/>
    </row>
    <row r="634" spans="23:27" ht="15.75">
      <c r="W634" s="224"/>
      <c r="X634" s="222"/>
      <c r="Y634" s="222"/>
      <c r="Z634" s="222"/>
      <c r="AA634" s="222"/>
    </row>
    <row r="635" spans="23:27" ht="15.75">
      <c r="W635" s="224"/>
      <c r="X635" s="222"/>
      <c r="Y635" s="222"/>
      <c r="Z635" s="222"/>
      <c r="AA635" s="222"/>
    </row>
    <row r="636" spans="23:27" ht="15.75">
      <c r="W636" s="224"/>
      <c r="X636" s="222"/>
      <c r="Y636" s="222"/>
      <c r="Z636" s="222"/>
      <c r="AA636" s="222"/>
    </row>
    <row r="637" spans="23:27" ht="15.75">
      <c r="W637" s="224"/>
      <c r="X637" s="222"/>
      <c r="Y637" s="222"/>
      <c r="Z637" s="222"/>
      <c r="AA637" s="222"/>
    </row>
    <row r="638" spans="23:27" ht="15.75">
      <c r="W638" s="224"/>
      <c r="X638" s="222"/>
      <c r="Y638" s="222"/>
      <c r="Z638" s="222"/>
      <c r="AA638" s="222"/>
    </row>
    <row r="639" spans="23:27" ht="15.75">
      <c r="W639" s="224"/>
      <c r="X639" s="222"/>
      <c r="Y639" s="222"/>
      <c r="Z639" s="222"/>
      <c r="AA639" s="222"/>
    </row>
    <row r="640" spans="23:27" ht="15.75">
      <c r="W640" s="224"/>
      <c r="X640" s="222"/>
      <c r="Y640" s="222"/>
      <c r="Z640" s="222"/>
      <c r="AA640" s="222"/>
    </row>
    <row r="641" spans="23:27" ht="15.75">
      <c r="W641" s="224"/>
      <c r="X641" s="222"/>
      <c r="Y641" s="222"/>
      <c r="Z641" s="222"/>
      <c r="AA641" s="222"/>
    </row>
    <row r="642" spans="23:27" ht="15.75">
      <c r="W642" s="224"/>
      <c r="X642" s="222"/>
      <c r="Y642" s="222"/>
      <c r="Z642" s="222"/>
      <c r="AA642" s="222"/>
    </row>
    <row r="643" spans="23:27" ht="15.75">
      <c r="W643" s="224"/>
      <c r="X643" s="222"/>
      <c r="Y643" s="222"/>
      <c r="Z643" s="222"/>
      <c r="AA643" s="222"/>
    </row>
    <row r="644" spans="23:27" ht="15.75">
      <c r="W644" s="224"/>
      <c r="X644" s="222"/>
      <c r="Y644" s="222"/>
      <c r="Z644" s="222"/>
      <c r="AA644" s="222"/>
    </row>
    <row r="645" spans="23:27" ht="15.75">
      <c r="W645" s="224"/>
      <c r="X645" s="222"/>
      <c r="Y645" s="222"/>
      <c r="Z645" s="222"/>
      <c r="AA645" s="222"/>
    </row>
    <row r="646" spans="23:27" ht="15.75">
      <c r="W646" s="224"/>
      <c r="X646" s="222"/>
      <c r="Y646" s="222"/>
      <c r="Z646" s="222"/>
      <c r="AA646" s="222"/>
    </row>
    <row r="647" spans="23:27" ht="15.75">
      <c r="W647" s="224"/>
      <c r="X647" s="222"/>
      <c r="Y647" s="222"/>
      <c r="Z647" s="222"/>
      <c r="AA647" s="222"/>
    </row>
    <row r="648" spans="23:27" ht="15.75">
      <c r="W648" s="224"/>
      <c r="X648" s="222"/>
      <c r="Y648" s="222"/>
      <c r="Z648" s="222"/>
      <c r="AA648" s="222"/>
    </row>
    <row r="649" spans="23:27" ht="15.75">
      <c r="W649" s="224"/>
      <c r="X649" s="222"/>
      <c r="Y649" s="222"/>
      <c r="Z649" s="222"/>
      <c r="AA649" s="222"/>
    </row>
    <row r="650" spans="23:27" ht="15.75">
      <c r="W650" s="224"/>
      <c r="X650" s="222"/>
      <c r="Y650" s="222"/>
      <c r="Z650" s="222"/>
      <c r="AA650" s="222"/>
    </row>
    <row r="651" spans="23:27" ht="15.75">
      <c r="W651" s="224"/>
      <c r="X651" s="222"/>
      <c r="Y651" s="222"/>
      <c r="Z651" s="222"/>
      <c r="AA651" s="222"/>
    </row>
    <row r="652" spans="23:27" ht="15.75">
      <c r="W652" s="224"/>
      <c r="X652" s="222"/>
      <c r="Y652" s="222"/>
      <c r="Z652" s="222"/>
      <c r="AA652" s="222"/>
    </row>
    <row r="653" spans="23:27" ht="15.75">
      <c r="W653" s="224"/>
      <c r="X653" s="222"/>
      <c r="Y653" s="222"/>
      <c r="Z653" s="222"/>
      <c r="AA653" s="222"/>
    </row>
    <row r="654" spans="23:27" ht="15.75">
      <c r="W654" s="224"/>
      <c r="X654" s="222"/>
      <c r="Y654" s="222"/>
      <c r="Z654" s="222"/>
      <c r="AA654" s="222"/>
    </row>
    <row r="655" spans="23:27" ht="15.75">
      <c r="W655" s="224"/>
      <c r="X655" s="222"/>
      <c r="Y655" s="222"/>
      <c r="Z655" s="222"/>
      <c r="AA655" s="222"/>
    </row>
    <row r="656" spans="23:27" ht="15.75">
      <c r="W656" s="224"/>
      <c r="X656" s="222"/>
      <c r="Y656" s="222"/>
      <c r="Z656" s="222"/>
      <c r="AA656" s="222"/>
    </row>
    <row r="657" spans="23:27" ht="15.75">
      <c r="W657" s="224"/>
      <c r="X657" s="222"/>
      <c r="Y657" s="222"/>
      <c r="Z657" s="222"/>
      <c r="AA657" s="222"/>
    </row>
    <row r="658" spans="23:27" ht="15.75">
      <c r="W658" s="224"/>
      <c r="X658" s="222"/>
      <c r="Y658" s="222"/>
      <c r="Z658" s="222"/>
      <c r="AA658" s="222"/>
    </row>
    <row r="659" spans="23:27" ht="15.75">
      <c r="W659" s="224"/>
      <c r="X659" s="222"/>
      <c r="Y659" s="222"/>
      <c r="Z659" s="222"/>
      <c r="AA659" s="222"/>
    </row>
    <row r="660" spans="23:27" ht="15.75">
      <c r="W660" s="224"/>
      <c r="X660" s="222"/>
      <c r="Y660" s="222"/>
      <c r="Z660" s="222"/>
      <c r="AA660" s="222"/>
    </row>
    <row r="661" spans="23:27" ht="15.75">
      <c r="W661" s="224"/>
      <c r="X661" s="222"/>
      <c r="Y661" s="222"/>
      <c r="Z661" s="222"/>
      <c r="AA661" s="222"/>
    </row>
    <row r="662" spans="23:27" ht="15.75">
      <c r="W662" s="224"/>
      <c r="X662" s="222"/>
      <c r="Y662" s="222"/>
      <c r="Z662" s="222"/>
      <c r="AA662" s="222"/>
    </row>
    <row r="663" spans="23:27" ht="15.75">
      <c r="W663" s="224"/>
      <c r="X663" s="222"/>
      <c r="Y663" s="222"/>
      <c r="Z663" s="222"/>
      <c r="AA663" s="222"/>
    </row>
    <row r="664" spans="23:27" ht="15.75">
      <c r="W664" s="224"/>
      <c r="X664" s="222"/>
      <c r="Y664" s="222"/>
      <c r="Z664" s="222"/>
      <c r="AA664" s="222"/>
    </row>
    <row r="665" spans="23:27" ht="15.75">
      <c r="W665" s="224"/>
      <c r="X665" s="222"/>
      <c r="Y665" s="222"/>
      <c r="Z665" s="222"/>
      <c r="AA665" s="222"/>
    </row>
    <row r="666" spans="23:27" ht="15.75">
      <c r="W666" s="224"/>
      <c r="X666" s="222"/>
      <c r="Y666" s="222"/>
      <c r="Z666" s="222"/>
      <c r="AA666" s="222"/>
    </row>
    <row r="667" spans="23:27" ht="15.75">
      <c r="W667" s="224"/>
      <c r="X667" s="222"/>
      <c r="Y667" s="222"/>
      <c r="Z667" s="222"/>
      <c r="AA667" s="222"/>
    </row>
    <row r="668" spans="23:27" ht="15.75">
      <c r="W668" s="224"/>
      <c r="X668" s="222"/>
      <c r="Y668" s="222"/>
      <c r="Z668" s="222"/>
      <c r="AA668" s="222"/>
    </row>
    <row r="669" spans="23:27" ht="15.75">
      <c r="W669" s="224"/>
      <c r="X669" s="222"/>
      <c r="Y669" s="222"/>
      <c r="Z669" s="222"/>
      <c r="AA669" s="222"/>
    </row>
    <row r="670" spans="23:27" ht="15.75">
      <c r="W670" s="224"/>
      <c r="X670" s="222"/>
      <c r="Y670" s="222"/>
      <c r="Z670" s="222"/>
      <c r="AA670" s="222"/>
    </row>
    <row r="671" spans="23:27" ht="15.75">
      <c r="W671" s="224"/>
      <c r="X671" s="222"/>
      <c r="Y671" s="222"/>
      <c r="Z671" s="222"/>
      <c r="AA671" s="222"/>
    </row>
    <row r="672" spans="23:27" ht="15.75">
      <c r="W672" s="224"/>
      <c r="X672" s="222"/>
      <c r="Y672" s="222"/>
      <c r="Z672" s="222"/>
      <c r="AA672" s="222"/>
    </row>
    <row r="673" spans="23:27" ht="15.75">
      <c r="W673" s="224"/>
      <c r="X673" s="222"/>
      <c r="Y673" s="222"/>
      <c r="Z673" s="222"/>
      <c r="AA673" s="222"/>
    </row>
    <row r="674" spans="23:27" ht="15.75">
      <c r="W674" s="224"/>
      <c r="X674" s="222"/>
      <c r="Y674" s="222"/>
      <c r="Z674" s="222"/>
      <c r="AA674" s="222"/>
    </row>
    <row r="675" spans="23:27" ht="15.75">
      <c r="W675" s="224"/>
      <c r="X675" s="222"/>
      <c r="Y675" s="222"/>
      <c r="Z675" s="222"/>
      <c r="AA675" s="222"/>
    </row>
    <row r="676" spans="23:27" ht="15.75">
      <c r="W676" s="224"/>
      <c r="X676" s="222"/>
      <c r="Y676" s="222"/>
      <c r="Z676" s="222"/>
      <c r="AA676" s="222"/>
    </row>
    <row r="677" spans="23:27" ht="15.75">
      <c r="W677" s="224"/>
      <c r="X677" s="222"/>
      <c r="Y677" s="222"/>
      <c r="Z677" s="222"/>
      <c r="AA677" s="222"/>
    </row>
    <row r="678" spans="23:27" ht="15.75">
      <c r="W678" s="224"/>
      <c r="X678" s="222"/>
      <c r="Y678" s="222"/>
      <c r="Z678" s="222"/>
      <c r="AA678" s="222"/>
    </row>
    <row r="679" spans="23:27" ht="15.75">
      <c r="W679" s="224"/>
      <c r="X679" s="222"/>
      <c r="Y679" s="222"/>
      <c r="Z679" s="222"/>
      <c r="AA679" s="222"/>
    </row>
    <row r="680" spans="23:27" ht="15.75">
      <c r="W680" s="224"/>
      <c r="X680" s="222"/>
      <c r="Y680" s="222"/>
      <c r="Z680" s="222"/>
      <c r="AA680" s="222"/>
    </row>
    <row r="681" spans="23:27" ht="15.75">
      <c r="W681" s="224"/>
      <c r="X681" s="222"/>
      <c r="Y681" s="222"/>
      <c r="Z681" s="222"/>
      <c r="AA681" s="222"/>
    </row>
    <row r="682" spans="23:27" ht="15.75">
      <c r="W682" s="224"/>
      <c r="X682" s="222"/>
      <c r="Y682" s="222"/>
      <c r="Z682" s="222"/>
      <c r="AA682" s="222"/>
    </row>
    <row r="683" spans="23:27" ht="15.75">
      <c r="W683" s="224"/>
      <c r="X683" s="222"/>
      <c r="Y683" s="222"/>
      <c r="Z683" s="222"/>
      <c r="AA683" s="222"/>
    </row>
    <row r="684" spans="23:27" ht="15.75">
      <c r="W684" s="224"/>
      <c r="X684" s="222"/>
      <c r="Y684" s="222"/>
      <c r="Z684" s="222"/>
      <c r="AA684" s="222"/>
    </row>
    <row r="685" spans="23:27" ht="15.75">
      <c r="W685" s="224"/>
      <c r="X685" s="222"/>
      <c r="Y685" s="222"/>
      <c r="Z685" s="222"/>
      <c r="AA685" s="222"/>
    </row>
    <row r="686" spans="23:27" ht="15.75">
      <c r="W686" s="224"/>
      <c r="X686" s="222"/>
      <c r="Y686" s="222"/>
      <c r="Z686" s="222"/>
      <c r="AA686" s="222"/>
    </row>
    <row r="687" spans="23:27" ht="15.75">
      <c r="W687" s="224"/>
      <c r="X687" s="222"/>
      <c r="Y687" s="222"/>
      <c r="Z687" s="222"/>
      <c r="AA687" s="222"/>
    </row>
    <row r="688" spans="23:27" ht="15.75">
      <c r="W688" s="224"/>
      <c r="X688" s="222"/>
      <c r="Y688" s="222"/>
      <c r="Z688" s="222"/>
      <c r="AA688" s="222"/>
    </row>
    <row r="689" spans="23:27" ht="15.75">
      <c r="W689" s="224"/>
      <c r="X689" s="222"/>
      <c r="Y689" s="222"/>
      <c r="Z689" s="222"/>
      <c r="AA689" s="222"/>
    </row>
    <row r="690" spans="23:27" ht="15.75">
      <c r="W690" s="224"/>
      <c r="X690" s="222"/>
      <c r="Y690" s="222"/>
      <c r="Z690" s="222"/>
      <c r="AA690" s="222"/>
    </row>
    <row r="691" spans="23:27" ht="15.75">
      <c r="W691" s="224"/>
      <c r="X691" s="222"/>
      <c r="Y691" s="222"/>
      <c r="Z691" s="222"/>
      <c r="AA691" s="222"/>
    </row>
    <row r="692" spans="23:27" ht="15.75">
      <c r="W692" s="224"/>
      <c r="X692" s="222"/>
      <c r="Y692" s="222"/>
      <c r="Z692" s="222"/>
      <c r="AA692" s="222"/>
    </row>
    <row r="693" spans="23:27" ht="15.75">
      <c r="W693" s="224"/>
      <c r="X693" s="222"/>
      <c r="Y693" s="222"/>
      <c r="Z693" s="222"/>
      <c r="AA693" s="222"/>
    </row>
    <row r="694" spans="23:27" ht="15.75">
      <c r="W694" s="224"/>
      <c r="X694" s="222"/>
      <c r="Y694" s="222"/>
      <c r="Z694" s="222"/>
      <c r="AA694" s="222"/>
    </row>
    <row r="695" spans="23:27" ht="15.75">
      <c r="W695" s="224"/>
      <c r="X695" s="222"/>
      <c r="Y695" s="222"/>
      <c r="Z695" s="222"/>
      <c r="AA695" s="222"/>
    </row>
    <row r="696" spans="23:27" ht="15.75">
      <c r="W696" s="224"/>
      <c r="X696" s="222"/>
      <c r="Y696" s="222"/>
      <c r="Z696" s="222"/>
      <c r="AA696" s="222"/>
    </row>
    <row r="697" spans="23:27" ht="15.75">
      <c r="W697" s="224"/>
      <c r="X697" s="222"/>
      <c r="Y697" s="222"/>
      <c r="Z697" s="222"/>
      <c r="AA697" s="222"/>
    </row>
    <row r="698" spans="23:27" ht="15.75">
      <c r="W698" s="224"/>
      <c r="X698" s="222"/>
      <c r="Y698" s="222"/>
      <c r="Z698" s="222"/>
      <c r="AA698" s="222"/>
    </row>
    <row r="699" spans="23:27" ht="15.75">
      <c r="W699" s="224"/>
      <c r="X699" s="222"/>
      <c r="Y699" s="222"/>
      <c r="Z699" s="222"/>
      <c r="AA699" s="222"/>
    </row>
    <row r="700" spans="23:27" ht="15.75">
      <c r="W700" s="224"/>
      <c r="X700" s="222"/>
      <c r="Y700" s="222"/>
      <c r="Z700" s="222"/>
      <c r="AA700" s="222"/>
    </row>
    <row r="701" spans="23:27" ht="15.75">
      <c r="W701" s="224"/>
      <c r="X701" s="222"/>
      <c r="Y701" s="222"/>
      <c r="Z701" s="222"/>
      <c r="AA701" s="222"/>
    </row>
    <row r="702" spans="23:27" ht="15.75">
      <c r="W702" s="224"/>
      <c r="X702" s="222"/>
      <c r="Y702" s="222"/>
      <c r="Z702" s="222"/>
      <c r="AA702" s="222"/>
    </row>
    <row r="703" spans="23:27" ht="15.75">
      <c r="W703" s="224"/>
      <c r="X703" s="222"/>
      <c r="Y703" s="222"/>
      <c r="Z703" s="222"/>
      <c r="AA703" s="222"/>
    </row>
    <row r="704" spans="23:27" ht="15.75">
      <c r="W704" s="224"/>
      <c r="X704" s="222"/>
      <c r="Y704" s="222"/>
      <c r="Z704" s="222"/>
      <c r="AA704" s="222"/>
    </row>
    <row r="705" spans="23:27" ht="15.75">
      <c r="W705" s="224"/>
      <c r="X705" s="222"/>
      <c r="Y705" s="222"/>
      <c r="Z705" s="222"/>
      <c r="AA705" s="222"/>
    </row>
    <row r="706" spans="23:27" ht="15.75">
      <c r="W706" s="224"/>
      <c r="X706" s="222"/>
      <c r="Y706" s="222"/>
      <c r="Z706" s="222"/>
      <c r="AA706" s="222"/>
    </row>
    <row r="707" spans="23:27" ht="15.75">
      <c r="W707" s="224"/>
      <c r="X707" s="222"/>
      <c r="Y707" s="222"/>
      <c r="Z707" s="222"/>
      <c r="AA707" s="222"/>
    </row>
    <row r="708" spans="23:27" ht="15.75">
      <c r="W708" s="224"/>
      <c r="X708" s="222"/>
      <c r="Y708" s="222"/>
      <c r="Z708" s="222"/>
      <c r="AA708" s="222"/>
    </row>
    <row r="709" spans="23:27" ht="15.75">
      <c r="W709" s="224"/>
      <c r="X709" s="222"/>
      <c r="Y709" s="222"/>
      <c r="Z709" s="222"/>
      <c r="AA709" s="222"/>
    </row>
    <row r="710" spans="23:27" ht="15.75">
      <c r="W710" s="224"/>
      <c r="X710" s="222"/>
      <c r="Y710" s="222"/>
      <c r="Z710" s="222"/>
      <c r="AA710" s="222"/>
    </row>
    <row r="711" spans="23:27" ht="15.75">
      <c r="W711" s="224"/>
      <c r="X711" s="222"/>
      <c r="Y711" s="222"/>
      <c r="Z711" s="222"/>
      <c r="AA711" s="222"/>
    </row>
    <row r="712" spans="23:27" ht="15.75">
      <c r="W712" s="224"/>
      <c r="X712" s="222"/>
      <c r="Y712" s="222"/>
      <c r="Z712" s="222"/>
      <c r="AA712" s="222"/>
    </row>
    <row r="713" spans="23:27" ht="15.75">
      <c r="W713" s="224"/>
      <c r="X713" s="222"/>
      <c r="Y713" s="222"/>
      <c r="Z713" s="222"/>
      <c r="AA713" s="222"/>
    </row>
    <row r="714" spans="23:27" ht="15.75">
      <c r="W714" s="224"/>
      <c r="X714" s="222"/>
      <c r="Y714" s="222"/>
      <c r="Z714" s="222"/>
      <c r="AA714" s="222"/>
    </row>
    <row r="715" spans="23:27" ht="15.75">
      <c r="W715" s="224"/>
      <c r="X715" s="222"/>
      <c r="Y715" s="222"/>
      <c r="Z715" s="222"/>
      <c r="AA715" s="222"/>
    </row>
    <row r="716" spans="23:27" ht="15.75">
      <c r="W716" s="224"/>
      <c r="X716" s="222"/>
      <c r="Y716" s="222"/>
      <c r="Z716" s="222"/>
      <c r="AA716" s="222"/>
    </row>
    <row r="717" spans="23:27" ht="15.75">
      <c r="W717" s="224"/>
      <c r="X717" s="222"/>
      <c r="Y717" s="222"/>
      <c r="Z717" s="222"/>
      <c r="AA717" s="222"/>
    </row>
    <row r="718" spans="23:27" ht="15.75">
      <c r="W718" s="224"/>
      <c r="X718" s="222"/>
      <c r="Y718" s="222"/>
      <c r="Z718" s="222"/>
      <c r="AA718" s="222"/>
    </row>
    <row r="719" spans="23:27" ht="15.75">
      <c r="W719" s="224"/>
      <c r="X719" s="222"/>
      <c r="Y719" s="222"/>
      <c r="Z719" s="222"/>
      <c r="AA719" s="222"/>
    </row>
    <row r="720" spans="23:27" ht="15.75">
      <c r="W720" s="224"/>
      <c r="X720" s="222"/>
      <c r="Y720" s="222"/>
      <c r="Z720" s="222"/>
      <c r="AA720" s="222"/>
    </row>
    <row r="721" spans="23:27" ht="15.75">
      <c r="W721" s="224"/>
      <c r="X721" s="222"/>
      <c r="Y721" s="222"/>
      <c r="Z721" s="222"/>
      <c r="AA721" s="222"/>
    </row>
    <row r="722" spans="23:27" ht="15.75">
      <c r="W722" s="224"/>
      <c r="X722" s="222"/>
      <c r="Y722" s="222"/>
      <c r="Z722" s="222"/>
      <c r="AA722" s="222"/>
    </row>
    <row r="723" spans="23:27" ht="15.75">
      <c r="W723" s="224"/>
      <c r="X723" s="222"/>
      <c r="Y723" s="222"/>
      <c r="Z723" s="222"/>
      <c r="AA723" s="222"/>
    </row>
    <row r="724" spans="23:27" ht="15.75">
      <c r="W724" s="224"/>
      <c r="X724" s="222"/>
      <c r="Y724" s="222"/>
      <c r="Z724" s="222"/>
      <c r="AA724" s="222"/>
    </row>
    <row r="725" spans="23:27" ht="15.75">
      <c r="W725" s="224"/>
      <c r="X725" s="222"/>
      <c r="Y725" s="222"/>
      <c r="Z725" s="222"/>
      <c r="AA725" s="222"/>
    </row>
    <row r="726" spans="23:27" ht="15.75">
      <c r="W726" s="224"/>
      <c r="X726" s="222"/>
      <c r="Y726" s="222"/>
      <c r="Z726" s="222"/>
      <c r="AA726" s="222"/>
    </row>
    <row r="727" spans="23:27" ht="15.75">
      <c r="W727" s="224"/>
      <c r="X727" s="222"/>
      <c r="Y727" s="222"/>
      <c r="Z727" s="222"/>
      <c r="AA727" s="222"/>
    </row>
    <row r="728" spans="23:27" ht="15.75">
      <c r="W728" s="224"/>
      <c r="X728" s="222"/>
      <c r="Y728" s="222"/>
      <c r="Z728" s="222"/>
      <c r="AA728" s="222"/>
    </row>
    <row r="729" spans="23:27" ht="15.75">
      <c r="W729" s="224"/>
      <c r="X729" s="222"/>
      <c r="Y729" s="222"/>
      <c r="Z729" s="222"/>
      <c r="AA729" s="222"/>
    </row>
    <row r="730" spans="23:27" ht="15.75">
      <c r="W730" s="224"/>
      <c r="X730" s="222"/>
      <c r="Y730" s="222"/>
      <c r="Z730" s="222"/>
      <c r="AA730" s="222"/>
    </row>
    <row r="731" spans="23:27" ht="15.75">
      <c r="W731" s="224"/>
      <c r="X731" s="222"/>
      <c r="Y731" s="222"/>
      <c r="Z731" s="222"/>
      <c r="AA731" s="222"/>
    </row>
    <row r="732" spans="23:27" ht="15.75">
      <c r="W732" s="224"/>
      <c r="X732" s="222"/>
      <c r="Y732" s="222"/>
      <c r="Z732" s="222"/>
      <c r="AA732" s="222"/>
    </row>
    <row r="733" spans="23:27" ht="15.75">
      <c r="W733" s="224"/>
      <c r="X733" s="222"/>
      <c r="Y733" s="222"/>
      <c r="Z733" s="222"/>
      <c r="AA733" s="222"/>
    </row>
    <row r="734" spans="23:27" ht="15.75">
      <c r="W734" s="224"/>
      <c r="X734" s="222"/>
      <c r="Y734" s="222"/>
      <c r="Z734" s="222"/>
      <c r="AA734" s="222"/>
    </row>
    <row r="735" spans="23:27" ht="15.75">
      <c r="W735" s="224"/>
      <c r="X735" s="222"/>
      <c r="Y735" s="222"/>
      <c r="Z735" s="222"/>
      <c r="AA735" s="222"/>
    </row>
    <row r="736" spans="23:27" ht="15.75">
      <c r="W736" s="224"/>
      <c r="X736" s="222"/>
      <c r="Y736" s="222"/>
      <c r="Z736" s="222"/>
      <c r="AA736" s="222"/>
    </row>
    <row r="737" spans="23:27" ht="15.75">
      <c r="W737" s="224"/>
      <c r="X737" s="222"/>
      <c r="Y737" s="222"/>
      <c r="Z737" s="222"/>
      <c r="AA737" s="222"/>
    </row>
    <row r="738" spans="23:27" ht="15.75">
      <c r="W738" s="224"/>
      <c r="X738" s="222"/>
      <c r="Y738" s="222"/>
      <c r="Z738" s="222"/>
      <c r="AA738" s="222"/>
    </row>
    <row r="739" spans="23:27" ht="15.75">
      <c r="W739" s="224"/>
      <c r="X739" s="222"/>
      <c r="Y739" s="222"/>
      <c r="Z739" s="222"/>
      <c r="AA739" s="222"/>
    </row>
    <row r="740" spans="23:27" ht="15.75">
      <c r="W740" s="224"/>
      <c r="X740" s="222"/>
      <c r="Y740" s="222"/>
      <c r="Z740" s="222"/>
      <c r="AA740" s="222"/>
    </row>
    <row r="741" spans="23:27" ht="15.75">
      <c r="W741" s="224"/>
      <c r="X741" s="222"/>
      <c r="Y741" s="222"/>
      <c r="Z741" s="222"/>
      <c r="AA741" s="222"/>
    </row>
    <row r="742" spans="23:27" ht="15.75">
      <c r="W742" s="224"/>
      <c r="X742" s="222"/>
      <c r="Y742" s="222"/>
      <c r="Z742" s="222"/>
      <c r="AA742" s="222"/>
    </row>
    <row r="743" spans="23:27" ht="15.75">
      <c r="W743" s="224"/>
      <c r="X743" s="222"/>
      <c r="Y743" s="222"/>
      <c r="Z743" s="222"/>
      <c r="AA743" s="222"/>
    </row>
    <row r="744" spans="23:27" ht="15.75">
      <c r="W744" s="224"/>
      <c r="X744" s="222"/>
      <c r="Y744" s="222"/>
      <c r="Z744" s="222"/>
      <c r="AA744" s="222"/>
    </row>
    <row r="745" spans="23:27" ht="15.75">
      <c r="W745" s="224"/>
      <c r="X745" s="222"/>
      <c r="Y745" s="222"/>
      <c r="Z745" s="222"/>
      <c r="AA745" s="222"/>
    </row>
    <row r="746" spans="23:27" ht="15.75">
      <c r="W746" s="224"/>
      <c r="X746" s="222"/>
      <c r="Y746" s="222"/>
      <c r="Z746" s="222"/>
      <c r="AA746" s="222"/>
    </row>
    <row r="747" spans="23:27" ht="15.75">
      <c r="W747" s="224"/>
      <c r="X747" s="222"/>
      <c r="Y747" s="222"/>
      <c r="Z747" s="222"/>
      <c r="AA747" s="222"/>
    </row>
    <row r="748" spans="23:27" ht="15.75">
      <c r="W748" s="224"/>
      <c r="X748" s="222"/>
      <c r="Y748" s="222"/>
      <c r="Z748" s="222"/>
      <c r="AA748" s="222"/>
    </row>
    <row r="749" spans="23:27" ht="15.75">
      <c r="W749" s="224"/>
      <c r="X749" s="222"/>
      <c r="Y749" s="222"/>
      <c r="Z749" s="222"/>
      <c r="AA749" s="222"/>
    </row>
    <row r="750" spans="23:27" ht="15.75">
      <c r="W750" s="224"/>
      <c r="X750" s="222"/>
      <c r="Y750" s="222"/>
      <c r="Z750" s="222"/>
      <c r="AA750" s="222"/>
    </row>
    <row r="751" spans="23:27" ht="15.75">
      <c r="W751" s="224"/>
      <c r="X751" s="222"/>
      <c r="Y751" s="222"/>
      <c r="Z751" s="222"/>
      <c r="AA751" s="222"/>
    </row>
    <row r="752" spans="23:27" ht="15.75">
      <c r="W752" s="224"/>
      <c r="X752" s="222"/>
      <c r="Y752" s="222"/>
      <c r="Z752" s="222"/>
      <c r="AA752" s="222"/>
    </row>
    <row r="753" spans="23:27" ht="15.75">
      <c r="W753" s="224"/>
      <c r="X753" s="222"/>
      <c r="Y753" s="222"/>
      <c r="Z753" s="222"/>
      <c r="AA753" s="222"/>
    </row>
    <row r="754" spans="23:27" ht="15.75">
      <c r="W754" s="224"/>
      <c r="X754" s="222"/>
      <c r="Y754" s="222"/>
      <c r="Z754" s="222"/>
      <c r="AA754" s="222"/>
    </row>
    <row r="755" spans="23:27" ht="15.75">
      <c r="W755" s="224"/>
      <c r="X755" s="222"/>
      <c r="Y755" s="222"/>
      <c r="Z755" s="222"/>
      <c r="AA755" s="222"/>
    </row>
    <row r="756" spans="23:27" ht="15.75">
      <c r="W756" s="224"/>
      <c r="X756" s="222"/>
      <c r="Y756" s="222"/>
      <c r="Z756" s="222"/>
      <c r="AA756" s="222"/>
    </row>
    <row r="757" spans="23:27" ht="15.75">
      <c r="W757" s="224"/>
      <c r="X757" s="222"/>
      <c r="Y757" s="222"/>
      <c r="Z757" s="222"/>
      <c r="AA757" s="222"/>
    </row>
    <row r="758" spans="23:27" ht="15.75">
      <c r="W758" s="224"/>
      <c r="X758" s="222"/>
      <c r="Y758" s="222"/>
      <c r="Z758" s="222"/>
      <c r="AA758" s="222"/>
    </row>
    <row r="759" spans="23:27" ht="15.75">
      <c r="W759" s="224"/>
      <c r="X759" s="222"/>
      <c r="Y759" s="222"/>
      <c r="Z759" s="222"/>
      <c r="AA759" s="222"/>
    </row>
    <row r="760" spans="23:27" ht="15.75">
      <c r="W760" s="224"/>
      <c r="X760" s="222"/>
      <c r="Y760" s="222"/>
      <c r="Z760" s="222"/>
      <c r="AA760" s="222"/>
    </row>
    <row r="761" spans="23:27" ht="15.75">
      <c r="W761" s="224"/>
      <c r="X761" s="222"/>
      <c r="Y761" s="222"/>
      <c r="Z761" s="222"/>
      <c r="AA761" s="222"/>
    </row>
    <row r="762" spans="23:27" ht="15.75">
      <c r="W762" s="224"/>
      <c r="X762" s="222"/>
      <c r="Y762" s="222"/>
      <c r="Z762" s="222"/>
      <c r="AA762" s="222"/>
    </row>
    <row r="763" spans="23:27" ht="15.75">
      <c r="W763" s="224"/>
      <c r="X763" s="222"/>
      <c r="Y763" s="222"/>
      <c r="Z763" s="222"/>
      <c r="AA763" s="222"/>
    </row>
    <row r="764" spans="23:27" ht="15.75">
      <c r="W764" s="224"/>
      <c r="X764" s="222"/>
      <c r="Y764" s="222"/>
      <c r="Z764" s="222"/>
      <c r="AA764" s="222"/>
    </row>
    <row r="765" spans="23:27" ht="15.75">
      <c r="W765" s="224"/>
      <c r="X765" s="222"/>
      <c r="Y765" s="222"/>
      <c r="Z765" s="222"/>
      <c r="AA765" s="222"/>
    </row>
    <row r="766" spans="23:27" ht="15.75">
      <c r="W766" s="224"/>
      <c r="X766" s="222"/>
      <c r="Y766" s="222"/>
      <c r="Z766" s="222"/>
      <c r="AA766" s="222"/>
    </row>
    <row r="767" spans="23:27" ht="15.75">
      <c r="W767" s="224"/>
      <c r="X767" s="222"/>
      <c r="Y767" s="222"/>
      <c r="Z767" s="222"/>
      <c r="AA767" s="222"/>
    </row>
    <row r="768" spans="23:27" ht="15.75">
      <c r="W768" s="224"/>
      <c r="X768" s="222"/>
      <c r="Y768" s="222"/>
      <c r="Z768" s="222"/>
      <c r="AA768" s="222"/>
    </row>
    <row r="769" spans="23:27" ht="15.75">
      <c r="W769" s="224"/>
      <c r="X769" s="222"/>
      <c r="Y769" s="222"/>
      <c r="Z769" s="222"/>
      <c r="AA769" s="222"/>
    </row>
    <row r="770" spans="23:27" ht="15.75">
      <c r="W770" s="224"/>
      <c r="X770" s="222"/>
      <c r="Y770" s="222"/>
      <c r="Z770" s="222"/>
      <c r="AA770" s="222"/>
    </row>
    <row r="771" spans="23:27" ht="15.75">
      <c r="W771" s="224"/>
      <c r="X771" s="222"/>
      <c r="Y771" s="222"/>
      <c r="Z771" s="222"/>
      <c r="AA771" s="222"/>
    </row>
    <row r="772" spans="23:27" ht="15.75">
      <c r="W772" s="224"/>
      <c r="X772" s="222"/>
      <c r="Y772" s="222"/>
      <c r="Z772" s="222"/>
      <c r="AA772" s="222"/>
    </row>
    <row r="773" spans="23:27" ht="15.75">
      <c r="W773" s="224"/>
      <c r="X773" s="222"/>
      <c r="Y773" s="222"/>
      <c r="Z773" s="222"/>
      <c r="AA773" s="222"/>
    </row>
    <row r="774" spans="23:27" ht="15.75">
      <c r="W774" s="224"/>
      <c r="X774" s="222"/>
      <c r="Y774" s="222"/>
      <c r="Z774" s="222"/>
      <c r="AA774" s="222"/>
    </row>
    <row r="775" spans="23:27" ht="15.75">
      <c r="W775" s="224"/>
      <c r="X775" s="222"/>
      <c r="Y775" s="222"/>
      <c r="Z775" s="222"/>
      <c r="AA775" s="222"/>
    </row>
    <row r="776" spans="23:27" ht="15.75">
      <c r="W776" s="224"/>
      <c r="X776" s="222"/>
      <c r="Y776" s="222"/>
      <c r="Z776" s="222"/>
      <c r="AA776" s="222"/>
    </row>
    <row r="777" spans="23:27" ht="15.75">
      <c r="W777" s="224"/>
      <c r="X777" s="222"/>
      <c r="Y777" s="222"/>
      <c r="Z777" s="222"/>
      <c r="AA777" s="222"/>
    </row>
    <row r="778" spans="23:27" ht="15.75">
      <c r="W778" s="224"/>
      <c r="X778" s="222"/>
      <c r="Y778" s="222"/>
      <c r="Z778" s="222"/>
      <c r="AA778" s="222"/>
    </row>
    <row r="779" spans="23:27" ht="15.75">
      <c r="W779" s="224"/>
      <c r="X779" s="222"/>
      <c r="Y779" s="222"/>
      <c r="Z779" s="222"/>
      <c r="AA779" s="222"/>
    </row>
    <row r="780" spans="23:27" ht="15.75">
      <c r="W780" s="224"/>
      <c r="X780" s="222"/>
      <c r="Y780" s="222"/>
      <c r="Z780" s="222"/>
      <c r="AA780" s="222"/>
    </row>
    <row r="781" spans="23:27" ht="15.75">
      <c r="W781" s="224"/>
      <c r="X781" s="222"/>
      <c r="Y781" s="222"/>
      <c r="Z781" s="222"/>
      <c r="AA781" s="222"/>
    </row>
    <row r="782" spans="23:27" ht="15.75">
      <c r="W782" s="224"/>
      <c r="X782" s="222"/>
      <c r="Y782" s="222"/>
      <c r="Z782" s="222"/>
      <c r="AA782" s="222"/>
    </row>
    <row r="783" spans="23:27" ht="15.75">
      <c r="W783" s="224"/>
      <c r="X783" s="222"/>
      <c r="Y783" s="222"/>
      <c r="Z783" s="222"/>
      <c r="AA783" s="222"/>
    </row>
    <row r="784" spans="23:27" ht="15.75">
      <c r="W784" s="224"/>
      <c r="X784" s="222"/>
      <c r="Y784" s="222"/>
      <c r="Z784" s="222"/>
      <c r="AA784" s="222"/>
    </row>
    <row r="785" spans="23:27" ht="15.75">
      <c r="W785" s="224"/>
      <c r="X785" s="222"/>
      <c r="Y785" s="222"/>
      <c r="Z785" s="222"/>
      <c r="AA785" s="222"/>
    </row>
    <row r="786" spans="23:27" ht="15.75">
      <c r="W786" s="224"/>
      <c r="X786" s="222"/>
      <c r="Y786" s="222"/>
      <c r="Z786" s="222"/>
      <c r="AA786" s="222"/>
    </row>
    <row r="787" spans="23:27" ht="15.75">
      <c r="W787" s="224"/>
      <c r="X787" s="222"/>
      <c r="Y787" s="222"/>
      <c r="Z787" s="222"/>
      <c r="AA787" s="222"/>
    </row>
    <row r="788" spans="23:27" ht="15.75">
      <c r="W788" s="224"/>
      <c r="X788" s="222"/>
      <c r="Y788" s="222"/>
      <c r="Z788" s="222"/>
      <c r="AA788" s="222"/>
    </row>
    <row r="789" spans="23:27" ht="15.75">
      <c r="W789" s="224"/>
      <c r="X789" s="222"/>
      <c r="Y789" s="222"/>
      <c r="Z789" s="222"/>
      <c r="AA789" s="222"/>
    </row>
    <row r="790" spans="23:27" ht="15.75">
      <c r="W790" s="224"/>
      <c r="X790" s="222"/>
      <c r="Y790" s="222"/>
      <c r="Z790" s="222"/>
      <c r="AA790" s="222"/>
    </row>
    <row r="791" spans="23:27" ht="15.75">
      <c r="W791" s="224"/>
      <c r="X791" s="222"/>
      <c r="Y791" s="222"/>
      <c r="Z791" s="222"/>
      <c r="AA791" s="222"/>
    </row>
    <row r="792" spans="23:27" ht="15.75">
      <c r="W792" s="224"/>
      <c r="X792" s="222"/>
      <c r="Y792" s="222"/>
      <c r="Z792" s="222"/>
      <c r="AA792" s="222"/>
    </row>
    <row r="793" spans="23:27" ht="15.75">
      <c r="W793" s="224"/>
      <c r="X793" s="222"/>
      <c r="Y793" s="222"/>
      <c r="Z793" s="222"/>
      <c r="AA793" s="222"/>
    </row>
    <row r="794" spans="23:27" ht="15.75">
      <c r="W794" s="224"/>
      <c r="X794" s="222"/>
      <c r="Y794" s="222"/>
      <c r="Z794" s="222"/>
      <c r="AA794" s="222"/>
    </row>
    <row r="795" spans="23:27" ht="15.75">
      <c r="W795" s="224"/>
      <c r="X795" s="222"/>
      <c r="Y795" s="222"/>
      <c r="Z795" s="222"/>
      <c r="AA795" s="222"/>
    </row>
    <row r="796" spans="23:27" ht="15.75">
      <c r="W796" s="224"/>
      <c r="X796" s="222"/>
      <c r="Y796" s="222"/>
      <c r="Z796" s="222"/>
      <c r="AA796" s="222"/>
    </row>
    <row r="797" spans="23:27" ht="15.75">
      <c r="W797" s="224"/>
      <c r="X797" s="222"/>
      <c r="Y797" s="222"/>
      <c r="Z797" s="222"/>
      <c r="AA797" s="222"/>
    </row>
    <row r="798" spans="23:27" ht="15.75">
      <c r="W798" s="224"/>
      <c r="X798" s="222"/>
      <c r="Y798" s="222"/>
      <c r="Z798" s="222"/>
      <c r="AA798" s="222"/>
    </row>
    <row r="799" spans="23:27" ht="15.75">
      <c r="W799" s="224"/>
      <c r="X799" s="222"/>
      <c r="Y799" s="222"/>
      <c r="Z799" s="222"/>
      <c r="AA799" s="222"/>
    </row>
    <row r="800" spans="23:27" ht="15.75">
      <c r="W800" s="224"/>
      <c r="X800" s="222"/>
      <c r="Y800" s="222"/>
      <c r="Z800" s="222"/>
      <c r="AA800" s="222"/>
    </row>
    <row r="801" spans="23:27" ht="15.75">
      <c r="W801" s="224"/>
      <c r="X801" s="222"/>
      <c r="Y801" s="222"/>
      <c r="Z801" s="222"/>
      <c r="AA801" s="222"/>
    </row>
    <row r="802" spans="23:27" ht="15.75">
      <c r="W802" s="224"/>
      <c r="X802" s="222"/>
      <c r="Y802" s="222"/>
      <c r="Z802" s="222"/>
      <c r="AA802" s="222"/>
    </row>
    <row r="803" spans="23:27" ht="15.75">
      <c r="W803" s="224"/>
      <c r="X803" s="222"/>
      <c r="Y803" s="222"/>
      <c r="Z803" s="222"/>
      <c r="AA803" s="222"/>
    </row>
    <row r="804" spans="23:27" ht="15.75">
      <c r="W804" s="224"/>
      <c r="X804" s="222"/>
      <c r="Y804" s="222"/>
      <c r="Z804" s="222"/>
      <c r="AA804" s="222"/>
    </row>
    <row r="805" spans="23:27" ht="15.75">
      <c r="W805" s="224"/>
      <c r="X805" s="222"/>
      <c r="Y805" s="222"/>
      <c r="Z805" s="222"/>
      <c r="AA805" s="222"/>
    </row>
    <row r="806" spans="23:27" ht="15.75">
      <c r="W806" s="224"/>
      <c r="X806" s="222"/>
      <c r="Y806" s="222"/>
      <c r="Z806" s="222"/>
      <c r="AA806" s="222"/>
    </row>
    <row r="807" spans="23:27" ht="15.75">
      <c r="W807" s="224"/>
      <c r="X807" s="222"/>
      <c r="Y807" s="222"/>
      <c r="Z807" s="222"/>
      <c r="AA807" s="222"/>
    </row>
    <row r="808" spans="23:27" ht="15.75">
      <c r="W808" s="224"/>
      <c r="X808" s="222"/>
      <c r="Y808" s="222"/>
      <c r="Z808" s="222"/>
      <c r="AA808" s="222"/>
    </row>
    <row r="809" spans="23:27" ht="15.75">
      <c r="W809" s="224"/>
      <c r="X809" s="222"/>
      <c r="Y809" s="222"/>
      <c r="Z809" s="222"/>
      <c r="AA809" s="222"/>
    </row>
    <row r="810" spans="23:27" ht="15.75">
      <c r="W810" s="224"/>
      <c r="X810" s="222"/>
      <c r="Y810" s="222"/>
      <c r="Z810" s="222"/>
      <c r="AA810" s="222"/>
    </row>
    <row r="811" spans="23:27" ht="15.75">
      <c r="W811" s="224"/>
      <c r="X811" s="222"/>
      <c r="Y811" s="222"/>
      <c r="Z811" s="222"/>
      <c r="AA811" s="222"/>
    </row>
    <row r="812" spans="23:27" ht="15.75">
      <c r="W812" s="224"/>
      <c r="X812" s="222"/>
      <c r="Y812" s="222"/>
      <c r="Z812" s="222"/>
      <c r="AA812" s="222"/>
    </row>
    <row r="813" spans="23:27" ht="15.75">
      <c r="W813" s="224"/>
      <c r="X813" s="222"/>
      <c r="Y813" s="222"/>
      <c r="Z813" s="222"/>
      <c r="AA813" s="222"/>
    </row>
    <row r="814" spans="23:27" ht="15.75">
      <c r="W814" s="224"/>
      <c r="X814" s="222"/>
      <c r="Y814" s="222"/>
      <c r="Z814" s="222"/>
      <c r="AA814" s="222"/>
    </row>
    <row r="815" spans="23:27" ht="15.75">
      <c r="W815" s="224"/>
      <c r="X815" s="222"/>
      <c r="Y815" s="222"/>
      <c r="Z815" s="222"/>
      <c r="AA815" s="222"/>
    </row>
    <row r="816" spans="23:27" ht="15.75">
      <c r="W816" s="224"/>
      <c r="X816" s="222"/>
      <c r="Y816" s="222"/>
      <c r="Z816" s="222"/>
      <c r="AA816" s="222"/>
    </row>
    <row r="817" spans="23:27" ht="15.75">
      <c r="W817" s="224"/>
      <c r="X817" s="222"/>
      <c r="Y817" s="222"/>
      <c r="Z817" s="222"/>
      <c r="AA817" s="222"/>
    </row>
    <row r="818" spans="23:27" ht="15.75">
      <c r="W818" s="224"/>
      <c r="X818" s="222"/>
      <c r="Y818" s="222"/>
      <c r="Z818" s="222"/>
      <c r="AA818" s="222"/>
    </row>
    <row r="819" spans="23:27" ht="15.75">
      <c r="W819" s="224"/>
      <c r="X819" s="222"/>
      <c r="Y819" s="222"/>
      <c r="Z819" s="222"/>
      <c r="AA819" s="222"/>
    </row>
    <row r="820" spans="23:27" ht="15.75">
      <c r="W820" s="224"/>
      <c r="X820" s="222"/>
      <c r="Y820" s="222"/>
      <c r="Z820" s="222"/>
      <c r="AA820" s="222"/>
    </row>
    <row r="821" spans="23:27" ht="15.75">
      <c r="W821" s="224"/>
      <c r="X821" s="222"/>
      <c r="Y821" s="222"/>
      <c r="Z821" s="222"/>
      <c r="AA821" s="222"/>
    </row>
    <row r="822" spans="24:27" ht="15.75">
      <c r="X822" s="222"/>
      <c r="Y822" s="222"/>
      <c r="Z822" s="222"/>
      <c r="AA822" s="222"/>
    </row>
  </sheetData>
  <sheetProtection/>
  <mergeCells count="11">
    <mergeCell ref="O9:AB9"/>
    <mergeCell ref="J1:AB1"/>
    <mergeCell ref="D2:AB3"/>
    <mergeCell ref="N9:N10"/>
    <mergeCell ref="A5:Z5"/>
    <mergeCell ref="A9:A10"/>
    <mergeCell ref="B9:I9"/>
    <mergeCell ref="J9:J10"/>
    <mergeCell ref="K9:K10"/>
    <mergeCell ref="L9:L10"/>
    <mergeCell ref="M9:M10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SheetLayoutView="100" zoomScalePageLayoutView="0" workbookViewId="0" topLeftCell="A13">
      <selection activeCell="D29" sqref="D29"/>
    </sheetView>
  </sheetViews>
  <sheetFormatPr defaultColWidth="9.140625" defaultRowHeight="12.75"/>
  <cols>
    <col min="1" max="1" width="6.7109375" style="45" customWidth="1"/>
    <col min="2" max="2" width="41.28125" style="46" customWidth="1"/>
    <col min="3" max="3" width="10.57421875" style="47" customWidth="1"/>
    <col min="4" max="4" width="14.421875" style="40" customWidth="1"/>
    <col min="5" max="5" width="14.7109375" style="40" customWidth="1"/>
    <col min="6" max="6" width="14.140625" style="40" customWidth="1"/>
    <col min="7" max="16384" width="9.140625" style="40" customWidth="1"/>
  </cols>
  <sheetData>
    <row r="1" spans="1:6" s="36" customFormat="1" ht="15.75">
      <c r="A1" s="33"/>
      <c r="B1" s="34"/>
      <c r="C1" s="34"/>
      <c r="D1" s="35"/>
      <c r="E1" s="140" t="s">
        <v>172</v>
      </c>
      <c r="F1" s="140"/>
    </row>
    <row r="2" spans="1:6" s="36" customFormat="1" ht="15.75" customHeight="1">
      <c r="A2" s="33"/>
      <c r="B2" s="141" t="s">
        <v>222</v>
      </c>
      <c r="C2" s="141"/>
      <c r="D2" s="141"/>
      <c r="E2" s="141"/>
      <c r="F2" s="141"/>
    </row>
    <row r="3" spans="1:6" s="36" customFormat="1" ht="15.75">
      <c r="A3" s="33"/>
      <c r="B3" s="141"/>
      <c r="C3" s="141"/>
      <c r="D3" s="141"/>
      <c r="E3" s="141"/>
      <c r="F3" s="141"/>
    </row>
    <row r="4" spans="1:6" s="36" customFormat="1" ht="15.75">
      <c r="A4" s="33"/>
      <c r="B4" s="141"/>
      <c r="C4" s="141"/>
      <c r="D4" s="141"/>
      <c r="E4" s="141"/>
      <c r="F4" s="141"/>
    </row>
    <row r="5" spans="1:6" s="36" customFormat="1" ht="15.75">
      <c r="A5" s="37"/>
      <c r="B5" s="8"/>
      <c r="C5" s="8"/>
      <c r="D5" s="38"/>
      <c r="E5" s="38"/>
      <c r="F5" s="38"/>
    </row>
    <row r="6" spans="1:6" s="36" customFormat="1" ht="54" customHeight="1">
      <c r="A6" s="139" t="s">
        <v>138</v>
      </c>
      <c r="B6" s="139"/>
      <c r="C6" s="139"/>
      <c r="D6" s="139"/>
      <c r="E6" s="139"/>
      <c r="F6" s="139"/>
    </row>
    <row r="7" spans="1:6" s="36" customFormat="1" ht="15.75">
      <c r="A7" s="37"/>
      <c r="D7" s="39"/>
      <c r="E7" s="39"/>
      <c r="F7" s="39" t="s">
        <v>31</v>
      </c>
    </row>
    <row r="8" spans="1:6" s="41" customFormat="1" ht="36" customHeight="1">
      <c r="A8" s="104" t="s">
        <v>1</v>
      </c>
      <c r="B8" s="104" t="s">
        <v>32</v>
      </c>
      <c r="C8" s="105" t="s">
        <v>33</v>
      </c>
      <c r="D8" s="105" t="s">
        <v>62</v>
      </c>
      <c r="E8" s="105" t="s">
        <v>63</v>
      </c>
      <c r="F8" s="105" t="s">
        <v>64</v>
      </c>
    </row>
    <row r="9" spans="1:6" s="41" customFormat="1" ht="12.75">
      <c r="A9" s="106"/>
      <c r="B9" s="107" t="s">
        <v>24</v>
      </c>
      <c r="C9" s="107" t="s">
        <v>4</v>
      </c>
      <c r="D9" s="107" t="s">
        <v>5</v>
      </c>
      <c r="E9" s="107" t="s">
        <v>21</v>
      </c>
      <c r="F9" s="107" t="s">
        <v>22</v>
      </c>
    </row>
    <row r="10" spans="1:6" s="111" customFormat="1" ht="12.75">
      <c r="A10" s="108" t="s">
        <v>24</v>
      </c>
      <c r="B10" s="109" t="s">
        <v>34</v>
      </c>
      <c r="C10" s="106" t="s">
        <v>35</v>
      </c>
      <c r="D10" s="110">
        <f>D11+D12+D13+D14+D15</f>
        <v>4003677.0500000003</v>
      </c>
      <c r="E10" s="110">
        <f>E11+E12+E13+E14+E15</f>
        <v>3289450.62</v>
      </c>
      <c r="F10" s="110">
        <f>F11+F12+F13+F14+F15</f>
        <v>3316479.0100000002</v>
      </c>
    </row>
    <row r="11" spans="1:6" s="41" customFormat="1" ht="51">
      <c r="A11" s="42">
        <f>A10+1</f>
        <v>2</v>
      </c>
      <c r="B11" s="43" t="s">
        <v>36</v>
      </c>
      <c r="C11" s="44" t="s">
        <v>37</v>
      </c>
      <c r="D11" s="112">
        <v>472705.99</v>
      </c>
      <c r="E11" s="112">
        <v>490213.62</v>
      </c>
      <c r="F11" s="112">
        <v>490213.62</v>
      </c>
    </row>
    <row r="12" spans="1:6" s="41" customFormat="1" ht="66.75" customHeight="1">
      <c r="A12" s="42">
        <v>3</v>
      </c>
      <c r="B12" s="43" t="s">
        <v>38</v>
      </c>
      <c r="C12" s="44" t="s">
        <v>39</v>
      </c>
      <c r="D12" s="112">
        <v>3308487.49</v>
      </c>
      <c r="E12" s="112">
        <v>2795156</v>
      </c>
      <c r="F12" s="112">
        <v>2822184.39</v>
      </c>
    </row>
    <row r="13" spans="1:6" s="41" customFormat="1" ht="25.5">
      <c r="A13" s="42">
        <v>4</v>
      </c>
      <c r="B13" s="43" t="s">
        <v>40</v>
      </c>
      <c r="C13" s="44" t="s">
        <v>41</v>
      </c>
      <c r="D13" s="112">
        <v>180000</v>
      </c>
      <c r="E13" s="112"/>
      <c r="F13" s="112"/>
    </row>
    <row r="14" spans="1:6" s="41" customFormat="1" ht="12.75">
      <c r="A14" s="42">
        <v>5</v>
      </c>
      <c r="B14" s="48" t="s">
        <v>146</v>
      </c>
      <c r="C14" s="44" t="s">
        <v>145</v>
      </c>
      <c r="D14" s="112">
        <v>37948.57</v>
      </c>
      <c r="E14" s="112"/>
      <c r="F14" s="112"/>
    </row>
    <row r="15" spans="1:6" s="41" customFormat="1" ht="12.75">
      <c r="A15" s="42">
        <v>6</v>
      </c>
      <c r="B15" s="43" t="s">
        <v>66</v>
      </c>
      <c r="C15" s="44" t="s">
        <v>65</v>
      </c>
      <c r="D15" s="112">
        <v>4535</v>
      </c>
      <c r="E15" s="112">
        <v>4081</v>
      </c>
      <c r="F15" s="112">
        <v>4081</v>
      </c>
    </row>
    <row r="16" spans="1:6" s="41" customFormat="1" ht="12.75">
      <c r="A16" s="113">
        <v>7</v>
      </c>
      <c r="B16" s="109" t="s">
        <v>42</v>
      </c>
      <c r="C16" s="114" t="s">
        <v>43</v>
      </c>
      <c r="D16" s="110">
        <f>D17</f>
        <v>89269</v>
      </c>
      <c r="E16" s="110">
        <f>E17</f>
        <v>89103</v>
      </c>
      <c r="F16" s="110">
        <f>F17</f>
        <v>89103</v>
      </c>
    </row>
    <row r="17" spans="1:6" s="41" customFormat="1" ht="12.75">
      <c r="A17" s="42">
        <v>8</v>
      </c>
      <c r="B17" s="43" t="s">
        <v>44</v>
      </c>
      <c r="C17" s="44" t="s">
        <v>45</v>
      </c>
      <c r="D17" s="112">
        <v>89269</v>
      </c>
      <c r="E17" s="112">
        <v>89103</v>
      </c>
      <c r="F17" s="112">
        <v>89103</v>
      </c>
    </row>
    <row r="18" spans="1:6" s="111" customFormat="1" ht="26.25" customHeight="1">
      <c r="A18" s="113">
        <v>9</v>
      </c>
      <c r="B18" s="109" t="s">
        <v>46</v>
      </c>
      <c r="C18" s="114" t="s">
        <v>47</v>
      </c>
      <c r="D18" s="110">
        <f>D19+D20</f>
        <v>7150</v>
      </c>
      <c r="E18" s="110">
        <f>E19</f>
        <v>1000</v>
      </c>
      <c r="F18" s="110">
        <f>F19</f>
        <v>1000</v>
      </c>
    </row>
    <row r="19" spans="1:6" s="41" customFormat="1" ht="51">
      <c r="A19" s="42">
        <f>A18+1</f>
        <v>10</v>
      </c>
      <c r="B19" s="43" t="s">
        <v>48</v>
      </c>
      <c r="C19" s="44" t="s">
        <v>49</v>
      </c>
      <c r="D19" s="112">
        <v>1000</v>
      </c>
      <c r="E19" s="112">
        <v>1000</v>
      </c>
      <c r="F19" s="112">
        <v>1000</v>
      </c>
    </row>
    <row r="20" spans="1:6" s="41" customFormat="1" ht="12.75">
      <c r="A20" s="42">
        <v>11</v>
      </c>
      <c r="B20" s="43" t="s">
        <v>196</v>
      </c>
      <c r="C20" s="44" t="s">
        <v>195</v>
      </c>
      <c r="D20" s="128">
        <v>6150</v>
      </c>
      <c r="E20" s="128"/>
      <c r="F20" s="128"/>
    </row>
    <row r="21" spans="1:6" s="41" customFormat="1" ht="12.75">
      <c r="A21" s="113">
        <v>12</v>
      </c>
      <c r="B21" s="109" t="s">
        <v>67</v>
      </c>
      <c r="C21" s="114" t="s">
        <v>68</v>
      </c>
      <c r="D21" s="110">
        <f>D22</f>
        <v>255500</v>
      </c>
      <c r="E21" s="110">
        <f>E22</f>
        <v>309800</v>
      </c>
      <c r="F21" s="110">
        <f>F22</f>
        <v>307300</v>
      </c>
    </row>
    <row r="22" spans="1:6" s="41" customFormat="1" ht="12.75">
      <c r="A22" s="42">
        <v>13</v>
      </c>
      <c r="B22" s="43" t="s">
        <v>69</v>
      </c>
      <c r="C22" s="44" t="s">
        <v>70</v>
      </c>
      <c r="D22" s="112">
        <v>255500</v>
      </c>
      <c r="E22" s="112">
        <v>309800</v>
      </c>
      <c r="F22" s="112">
        <v>307300</v>
      </c>
    </row>
    <row r="23" spans="1:6" s="111" customFormat="1" ht="12.75">
      <c r="A23" s="113">
        <v>14</v>
      </c>
      <c r="B23" s="109" t="s">
        <v>50</v>
      </c>
      <c r="C23" s="114" t="s">
        <v>51</v>
      </c>
      <c r="D23" s="110">
        <f>D25+D26+D24</f>
        <v>894824.22</v>
      </c>
      <c r="E23" s="110">
        <f>E25+E26</f>
        <v>521236.49</v>
      </c>
      <c r="F23" s="110">
        <f>F25+F26</f>
        <v>610201.46</v>
      </c>
    </row>
    <row r="24" spans="1:6" s="111" customFormat="1" ht="12.75">
      <c r="A24" s="42">
        <v>15</v>
      </c>
      <c r="B24" s="43" t="s">
        <v>372</v>
      </c>
      <c r="C24" s="114" t="s">
        <v>371</v>
      </c>
      <c r="D24" s="128">
        <v>97029.6</v>
      </c>
      <c r="E24" s="279"/>
      <c r="F24" s="279"/>
    </row>
    <row r="25" spans="1:6" s="41" customFormat="1" ht="21" customHeight="1">
      <c r="A25" s="42">
        <v>16</v>
      </c>
      <c r="B25" s="48" t="s">
        <v>71</v>
      </c>
      <c r="C25" s="44" t="s">
        <v>52</v>
      </c>
      <c r="D25" s="112">
        <v>645625.62</v>
      </c>
      <c r="E25" s="112">
        <v>363568.49</v>
      </c>
      <c r="F25" s="112">
        <v>452161.46</v>
      </c>
    </row>
    <row r="26" spans="1:6" s="41" customFormat="1" ht="25.5">
      <c r="A26" s="113">
        <v>17</v>
      </c>
      <c r="B26" s="43" t="s">
        <v>72</v>
      </c>
      <c r="C26" s="44" t="s">
        <v>73</v>
      </c>
      <c r="D26" s="112">
        <v>152169</v>
      </c>
      <c r="E26" s="112">
        <v>157668</v>
      </c>
      <c r="F26" s="112">
        <v>158040</v>
      </c>
    </row>
    <row r="27" spans="1:6" s="111" customFormat="1" ht="25.5">
      <c r="A27" s="42">
        <v>18</v>
      </c>
      <c r="B27" s="109" t="s">
        <v>53</v>
      </c>
      <c r="C27" s="114" t="s">
        <v>54</v>
      </c>
      <c r="D27" s="110">
        <f>D28</f>
        <v>2563481.4</v>
      </c>
      <c r="E27" s="110">
        <f>E28</f>
        <v>2761213.71</v>
      </c>
      <c r="F27" s="110">
        <f>F28</f>
        <v>2761213.71</v>
      </c>
    </row>
    <row r="28" spans="1:6" s="41" customFormat="1" ht="12.75">
      <c r="A28" s="113">
        <v>19</v>
      </c>
      <c r="B28" s="43" t="s">
        <v>55</v>
      </c>
      <c r="C28" s="44" t="s">
        <v>56</v>
      </c>
      <c r="D28" s="112">
        <v>2563481.4</v>
      </c>
      <c r="E28" s="112">
        <v>2761213.71</v>
      </c>
      <c r="F28" s="112">
        <v>2761213.71</v>
      </c>
    </row>
    <row r="29" spans="1:6" s="111" customFormat="1" ht="12.75">
      <c r="A29" s="42">
        <f>A28+1</f>
        <v>20</v>
      </c>
      <c r="B29" s="109" t="s">
        <v>57</v>
      </c>
      <c r="C29" s="114" t="s">
        <v>58</v>
      </c>
      <c r="D29" s="110">
        <f>D30</f>
        <v>24000</v>
      </c>
      <c r="E29" s="110">
        <f>E30</f>
        <v>24000</v>
      </c>
      <c r="F29" s="110">
        <f>F30</f>
        <v>24000</v>
      </c>
    </row>
    <row r="30" spans="1:6" s="41" customFormat="1" ht="12.75">
      <c r="A30" s="42">
        <f>A29+1</f>
        <v>21</v>
      </c>
      <c r="B30" s="43" t="s">
        <v>59</v>
      </c>
      <c r="C30" s="44" t="s">
        <v>60</v>
      </c>
      <c r="D30" s="112">
        <v>24000</v>
      </c>
      <c r="E30" s="112">
        <v>24000</v>
      </c>
      <c r="F30" s="112">
        <v>24000</v>
      </c>
    </row>
    <row r="31" spans="1:6" s="111" customFormat="1" ht="15.75" customHeight="1">
      <c r="A31" s="137" t="s">
        <v>61</v>
      </c>
      <c r="B31" s="138"/>
      <c r="C31" s="115"/>
      <c r="D31" s="116">
        <f>D29+D27+D23+D21+D18+D16+D10</f>
        <v>7837901.67</v>
      </c>
      <c r="E31" s="116">
        <f>E29+E27+E23+E21+E18+E16+E10</f>
        <v>6995803.82</v>
      </c>
      <c r="F31" s="116">
        <f>F29+F27+F23+F21+F18+F16+F10</f>
        <v>7109297.18</v>
      </c>
    </row>
    <row r="32" spans="1:6" s="41" customFormat="1" ht="13.5">
      <c r="A32" s="117"/>
      <c r="B32" s="118"/>
      <c r="C32" s="119"/>
      <c r="D32" s="120"/>
      <c r="E32" s="120"/>
      <c r="F32" s="120"/>
    </row>
    <row r="33" spans="1:3" s="41" customFormat="1" ht="12.75">
      <c r="A33" s="117"/>
      <c r="B33" s="118"/>
      <c r="C33" s="119"/>
    </row>
  </sheetData>
  <sheetProtection/>
  <mergeCells count="4">
    <mergeCell ref="A31:B31"/>
    <mergeCell ref="A6:F6"/>
    <mergeCell ref="E1:F1"/>
    <mergeCell ref="B2:F4"/>
  </mergeCells>
  <printOptions/>
  <pageMargins left="0.7874015748031497" right="0.3937007874015748" top="0.7874015748031497" bottom="0.7874015748031497" header="0.3937007874015748" footer="0.3937007874015748"/>
  <pageSetup firstPageNumber="89" useFirstPageNumber="1"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04"/>
  <sheetViews>
    <sheetView showGridLines="0" zoomScalePageLayoutView="0" workbookViewId="0" topLeftCell="A211">
      <selection activeCell="C168" sqref="C168"/>
    </sheetView>
  </sheetViews>
  <sheetFormatPr defaultColWidth="9.140625" defaultRowHeight="12.75" customHeight="1" outlineLevelRow="7"/>
  <cols>
    <col min="1" max="1" width="6.71093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6.7109375" style="0" customWidth="1"/>
    <col min="8" max="8" width="30.7109375" style="0" customWidth="1"/>
    <col min="9" max="9" width="15.421875" style="0" customWidth="1"/>
  </cols>
  <sheetData>
    <row r="1" spans="1:16" ht="12.75" customHeight="1">
      <c r="A1" s="97"/>
      <c r="B1" s="97"/>
      <c r="C1" s="65"/>
      <c r="D1" s="123"/>
      <c r="E1" s="94"/>
      <c r="F1" s="125" t="s">
        <v>173</v>
      </c>
      <c r="G1" s="66"/>
      <c r="I1" s="125"/>
      <c r="J1" s="125"/>
      <c r="K1" s="125"/>
      <c r="L1" s="125"/>
      <c r="M1" s="125"/>
      <c r="N1" s="125"/>
      <c r="O1" s="125"/>
      <c r="P1" s="125"/>
    </row>
    <row r="2" spans="1:16" ht="61.5" customHeight="1">
      <c r="A2" s="68"/>
      <c r="B2" s="103"/>
      <c r="C2" s="103"/>
      <c r="D2" s="103"/>
      <c r="E2" s="103"/>
      <c r="F2" s="145" t="s">
        <v>222</v>
      </c>
      <c r="G2" s="145"/>
      <c r="H2" s="145"/>
      <c r="I2" s="145"/>
      <c r="J2" s="103"/>
      <c r="K2" s="125"/>
      <c r="L2" s="125"/>
      <c r="M2" s="125"/>
      <c r="N2" s="125"/>
      <c r="O2" s="125"/>
      <c r="P2" s="125"/>
    </row>
    <row r="3" spans="1:16" ht="12.75" customHeight="1">
      <c r="A3" s="67"/>
      <c r="B3" s="103"/>
      <c r="C3" s="103"/>
      <c r="D3" s="103"/>
      <c r="E3" s="103"/>
      <c r="F3" s="103"/>
      <c r="G3" s="103"/>
      <c r="H3" s="103"/>
      <c r="I3" s="103"/>
      <c r="J3" s="103"/>
      <c r="K3" s="125"/>
      <c r="L3" s="125"/>
      <c r="M3" s="125"/>
      <c r="N3" s="125"/>
      <c r="O3" s="125"/>
      <c r="P3" s="125"/>
    </row>
    <row r="4" spans="1:16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124"/>
      <c r="N4" s="124"/>
      <c r="O4" s="96"/>
      <c r="P4" s="69"/>
    </row>
    <row r="5" spans="1:16" ht="20.25">
      <c r="A5" s="144" t="s">
        <v>171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96"/>
      <c r="P5" s="69"/>
    </row>
    <row r="6" spans="1:10" ht="12.75" customHeight="1">
      <c r="A6" s="142"/>
      <c r="B6" s="143"/>
      <c r="C6" s="143"/>
      <c r="D6" s="143"/>
      <c r="E6" s="143"/>
      <c r="F6" s="143"/>
      <c r="G6" s="143"/>
      <c r="H6" s="143"/>
      <c r="I6" s="122"/>
      <c r="J6" s="122"/>
    </row>
    <row r="7" spans="1:7" ht="12.75" customHeight="1">
      <c r="A7" s="142"/>
      <c r="B7" s="143"/>
      <c r="C7" s="143"/>
      <c r="D7" s="143"/>
      <c r="E7" s="143"/>
      <c r="F7" s="143"/>
      <c r="G7" s="143"/>
    </row>
    <row r="8" spans="1:10" ht="13.5" thickBot="1">
      <c r="A8" s="121" t="s">
        <v>105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9" ht="21">
      <c r="A9" s="266" t="s">
        <v>106</v>
      </c>
      <c r="B9" s="267" t="s">
        <v>165</v>
      </c>
      <c r="C9" s="267" t="s">
        <v>107</v>
      </c>
      <c r="D9" s="267" t="s">
        <v>150</v>
      </c>
      <c r="E9" s="267" t="s">
        <v>108</v>
      </c>
      <c r="F9" s="267" t="s">
        <v>110</v>
      </c>
      <c r="G9" s="267" t="s">
        <v>109</v>
      </c>
      <c r="H9" s="267" t="s">
        <v>166</v>
      </c>
      <c r="I9" s="268" t="s">
        <v>180</v>
      </c>
    </row>
    <row r="10" spans="1:9" ht="13.5">
      <c r="A10" s="269" t="s">
        <v>218</v>
      </c>
      <c r="B10" s="258"/>
      <c r="C10" s="259"/>
      <c r="D10" s="258"/>
      <c r="E10" s="259"/>
      <c r="F10" s="258"/>
      <c r="G10" s="259"/>
      <c r="H10" s="258"/>
      <c r="I10" s="270">
        <v>7837901.67</v>
      </c>
    </row>
    <row r="11" spans="1:9" ht="12.75" outlineLevel="1">
      <c r="A11" s="271" t="s">
        <v>140</v>
      </c>
      <c r="B11" s="260" t="s">
        <v>144</v>
      </c>
      <c r="C11" s="261" t="s">
        <v>111</v>
      </c>
      <c r="D11" s="260" t="s">
        <v>111</v>
      </c>
      <c r="E11" s="261" t="s">
        <v>111</v>
      </c>
      <c r="F11" s="260" t="s">
        <v>111</v>
      </c>
      <c r="G11" s="261" t="s">
        <v>111</v>
      </c>
      <c r="H11" s="260" t="s">
        <v>111</v>
      </c>
      <c r="I11" s="272">
        <v>7837901.67</v>
      </c>
    </row>
    <row r="12" spans="1:9" ht="51" outlineLevel="2">
      <c r="A12" s="271" t="s">
        <v>140</v>
      </c>
      <c r="B12" s="260" t="s">
        <v>144</v>
      </c>
      <c r="C12" s="261" t="s">
        <v>37</v>
      </c>
      <c r="D12" s="260" t="s">
        <v>36</v>
      </c>
      <c r="E12" s="261" t="s">
        <v>111</v>
      </c>
      <c r="F12" s="260" t="s">
        <v>111</v>
      </c>
      <c r="G12" s="261" t="s">
        <v>111</v>
      </c>
      <c r="H12" s="260" t="s">
        <v>111</v>
      </c>
      <c r="I12" s="272">
        <v>472705.99</v>
      </c>
    </row>
    <row r="13" spans="1:9" ht="51" outlineLevel="7">
      <c r="A13" s="271" t="s">
        <v>140</v>
      </c>
      <c r="B13" s="260" t="s">
        <v>144</v>
      </c>
      <c r="C13" s="261" t="s">
        <v>37</v>
      </c>
      <c r="D13" s="260" t="s">
        <v>36</v>
      </c>
      <c r="E13" s="261" t="s">
        <v>181</v>
      </c>
      <c r="F13" s="260" t="s">
        <v>182</v>
      </c>
      <c r="G13" s="261" t="s">
        <v>111</v>
      </c>
      <c r="H13" s="260" t="s">
        <v>111</v>
      </c>
      <c r="I13" s="272">
        <v>472705.99</v>
      </c>
    </row>
    <row r="14" spans="1:9" ht="51" outlineLevel="1">
      <c r="A14" s="271" t="s">
        <v>140</v>
      </c>
      <c r="B14" s="260" t="s">
        <v>144</v>
      </c>
      <c r="C14" s="261" t="s">
        <v>37</v>
      </c>
      <c r="D14" s="260" t="s">
        <v>36</v>
      </c>
      <c r="E14" s="261" t="s">
        <v>112</v>
      </c>
      <c r="F14" s="260" t="s">
        <v>113</v>
      </c>
      <c r="G14" s="261" t="s">
        <v>111</v>
      </c>
      <c r="H14" s="260" t="s">
        <v>111</v>
      </c>
      <c r="I14" s="272">
        <v>472705.99</v>
      </c>
    </row>
    <row r="15" spans="1:9" ht="38.25" outlineLevel="2">
      <c r="A15" s="273" t="s">
        <v>140</v>
      </c>
      <c r="B15" s="263" t="s">
        <v>144</v>
      </c>
      <c r="C15" s="262" t="s">
        <v>37</v>
      </c>
      <c r="D15" s="263" t="s">
        <v>36</v>
      </c>
      <c r="E15" s="262" t="s">
        <v>112</v>
      </c>
      <c r="F15" s="263" t="s">
        <v>113</v>
      </c>
      <c r="G15" s="262" t="s">
        <v>114</v>
      </c>
      <c r="H15" s="263" t="s">
        <v>167</v>
      </c>
      <c r="I15" s="274">
        <v>472705.99</v>
      </c>
    </row>
    <row r="16" spans="1:9" ht="76.5" outlineLevel="3">
      <c r="A16" s="271" t="s">
        <v>140</v>
      </c>
      <c r="B16" s="260" t="s">
        <v>144</v>
      </c>
      <c r="C16" s="261" t="s">
        <v>39</v>
      </c>
      <c r="D16" s="260" t="s">
        <v>38</v>
      </c>
      <c r="E16" s="261" t="s">
        <v>111</v>
      </c>
      <c r="F16" s="260" t="s">
        <v>111</v>
      </c>
      <c r="G16" s="261" t="s">
        <v>111</v>
      </c>
      <c r="H16" s="260" t="s">
        <v>111</v>
      </c>
      <c r="I16" s="272">
        <v>3308487.49</v>
      </c>
    </row>
    <row r="17" spans="1:9" ht="76.5" outlineLevel="7">
      <c r="A17" s="271" t="s">
        <v>140</v>
      </c>
      <c r="B17" s="260" t="s">
        <v>144</v>
      </c>
      <c r="C17" s="261" t="s">
        <v>39</v>
      </c>
      <c r="D17" s="260" t="s">
        <v>38</v>
      </c>
      <c r="E17" s="261" t="s">
        <v>183</v>
      </c>
      <c r="F17" s="260" t="s">
        <v>184</v>
      </c>
      <c r="G17" s="261" t="s">
        <v>111</v>
      </c>
      <c r="H17" s="260" t="s">
        <v>111</v>
      </c>
      <c r="I17" s="272">
        <v>3206734.49</v>
      </c>
    </row>
    <row r="18" spans="1:9" ht="76.5" outlineLevel="1">
      <c r="A18" s="271" t="s">
        <v>140</v>
      </c>
      <c r="B18" s="260" t="s">
        <v>144</v>
      </c>
      <c r="C18" s="261" t="s">
        <v>39</v>
      </c>
      <c r="D18" s="260" t="s">
        <v>38</v>
      </c>
      <c r="E18" s="261" t="s">
        <v>185</v>
      </c>
      <c r="F18" s="260" t="s">
        <v>186</v>
      </c>
      <c r="G18" s="261" t="s">
        <v>111</v>
      </c>
      <c r="H18" s="260" t="s">
        <v>111</v>
      </c>
      <c r="I18" s="272">
        <v>934434.9</v>
      </c>
    </row>
    <row r="19" spans="1:9" ht="76.5" outlineLevel="2">
      <c r="A19" s="271" t="s">
        <v>140</v>
      </c>
      <c r="B19" s="260" t="s">
        <v>144</v>
      </c>
      <c r="C19" s="261" t="s">
        <v>39</v>
      </c>
      <c r="D19" s="260" t="s">
        <v>38</v>
      </c>
      <c r="E19" s="261" t="s">
        <v>115</v>
      </c>
      <c r="F19" s="260" t="s">
        <v>151</v>
      </c>
      <c r="G19" s="261" t="s">
        <v>111</v>
      </c>
      <c r="H19" s="260" t="s">
        <v>111</v>
      </c>
      <c r="I19" s="272">
        <v>934434.9</v>
      </c>
    </row>
    <row r="20" spans="1:9" ht="76.5" outlineLevel="3">
      <c r="A20" s="273" t="s">
        <v>140</v>
      </c>
      <c r="B20" s="263" t="s">
        <v>144</v>
      </c>
      <c r="C20" s="262" t="s">
        <v>39</v>
      </c>
      <c r="D20" s="263" t="s">
        <v>38</v>
      </c>
      <c r="E20" s="262" t="s">
        <v>115</v>
      </c>
      <c r="F20" s="263" t="s">
        <v>151</v>
      </c>
      <c r="G20" s="262" t="s">
        <v>116</v>
      </c>
      <c r="H20" s="263" t="s">
        <v>168</v>
      </c>
      <c r="I20" s="274">
        <v>934434.9</v>
      </c>
    </row>
    <row r="21" spans="1:9" ht="76.5" outlineLevel="4">
      <c r="A21" s="271" t="s">
        <v>140</v>
      </c>
      <c r="B21" s="260" t="s">
        <v>144</v>
      </c>
      <c r="C21" s="261" t="s">
        <v>39</v>
      </c>
      <c r="D21" s="260" t="s">
        <v>38</v>
      </c>
      <c r="E21" s="261" t="s">
        <v>187</v>
      </c>
      <c r="F21" s="260" t="s">
        <v>188</v>
      </c>
      <c r="G21" s="261" t="s">
        <v>111</v>
      </c>
      <c r="H21" s="260" t="s">
        <v>111</v>
      </c>
      <c r="I21" s="272">
        <v>2272299.59</v>
      </c>
    </row>
    <row r="22" spans="1:9" ht="89.25" outlineLevel="7">
      <c r="A22" s="271" t="s">
        <v>140</v>
      </c>
      <c r="B22" s="260" t="s">
        <v>144</v>
      </c>
      <c r="C22" s="261" t="s">
        <v>39</v>
      </c>
      <c r="D22" s="260" t="s">
        <v>38</v>
      </c>
      <c r="E22" s="261" t="s">
        <v>117</v>
      </c>
      <c r="F22" s="260" t="s">
        <v>152</v>
      </c>
      <c r="G22" s="261" t="s">
        <v>111</v>
      </c>
      <c r="H22" s="260" t="s">
        <v>111</v>
      </c>
      <c r="I22" s="272">
        <v>2272299.59</v>
      </c>
    </row>
    <row r="23" spans="1:9" ht="89.25" outlineLevel="3">
      <c r="A23" s="273" t="s">
        <v>140</v>
      </c>
      <c r="B23" s="263" t="s">
        <v>144</v>
      </c>
      <c r="C23" s="262" t="s">
        <v>39</v>
      </c>
      <c r="D23" s="263" t="s">
        <v>38</v>
      </c>
      <c r="E23" s="262" t="s">
        <v>117</v>
      </c>
      <c r="F23" s="263" t="s">
        <v>152</v>
      </c>
      <c r="G23" s="262" t="s">
        <v>114</v>
      </c>
      <c r="H23" s="263" t="s">
        <v>167</v>
      </c>
      <c r="I23" s="274">
        <v>1695781.35</v>
      </c>
    </row>
    <row r="24" spans="1:9" ht="89.25" outlineLevel="4">
      <c r="A24" s="273" t="s">
        <v>140</v>
      </c>
      <c r="B24" s="263" t="s">
        <v>144</v>
      </c>
      <c r="C24" s="262" t="s">
        <v>39</v>
      </c>
      <c r="D24" s="263" t="s">
        <v>38</v>
      </c>
      <c r="E24" s="262" t="s">
        <v>117</v>
      </c>
      <c r="F24" s="263" t="s">
        <v>152</v>
      </c>
      <c r="G24" s="262" t="s">
        <v>189</v>
      </c>
      <c r="H24" s="263" t="s">
        <v>190</v>
      </c>
      <c r="I24" s="274">
        <v>9987.58</v>
      </c>
    </row>
    <row r="25" spans="1:9" ht="89.25" outlineLevel="7">
      <c r="A25" s="273" t="s">
        <v>140</v>
      </c>
      <c r="B25" s="263" t="s">
        <v>144</v>
      </c>
      <c r="C25" s="262" t="s">
        <v>39</v>
      </c>
      <c r="D25" s="263" t="s">
        <v>38</v>
      </c>
      <c r="E25" s="262" t="s">
        <v>117</v>
      </c>
      <c r="F25" s="263" t="s">
        <v>152</v>
      </c>
      <c r="G25" s="262" t="s">
        <v>116</v>
      </c>
      <c r="H25" s="263" t="s">
        <v>168</v>
      </c>
      <c r="I25" s="274">
        <v>566514.9</v>
      </c>
    </row>
    <row r="26" spans="1:9" ht="89.25" outlineLevel="7">
      <c r="A26" s="273" t="s">
        <v>140</v>
      </c>
      <c r="B26" s="263" t="s">
        <v>144</v>
      </c>
      <c r="C26" s="262" t="s">
        <v>39</v>
      </c>
      <c r="D26" s="263" t="s">
        <v>38</v>
      </c>
      <c r="E26" s="262" t="s">
        <v>117</v>
      </c>
      <c r="F26" s="263" t="s">
        <v>152</v>
      </c>
      <c r="G26" s="262" t="s">
        <v>369</v>
      </c>
      <c r="H26" s="263" t="s">
        <v>370</v>
      </c>
      <c r="I26" s="274">
        <v>15.76</v>
      </c>
    </row>
    <row r="27" spans="1:9" ht="76.5" outlineLevel="7">
      <c r="A27" s="271" t="s">
        <v>140</v>
      </c>
      <c r="B27" s="260" t="s">
        <v>144</v>
      </c>
      <c r="C27" s="261" t="s">
        <v>39</v>
      </c>
      <c r="D27" s="260" t="s">
        <v>38</v>
      </c>
      <c r="E27" s="261" t="s">
        <v>181</v>
      </c>
      <c r="F27" s="260" t="s">
        <v>182</v>
      </c>
      <c r="G27" s="261" t="s">
        <v>111</v>
      </c>
      <c r="H27" s="260" t="s">
        <v>111</v>
      </c>
      <c r="I27" s="272">
        <v>101753</v>
      </c>
    </row>
    <row r="28" spans="1:9" ht="76.5" outlineLevel="2">
      <c r="A28" s="271" t="s">
        <v>140</v>
      </c>
      <c r="B28" s="260" t="s">
        <v>144</v>
      </c>
      <c r="C28" s="261" t="s">
        <v>39</v>
      </c>
      <c r="D28" s="260" t="s">
        <v>38</v>
      </c>
      <c r="E28" s="261" t="s">
        <v>118</v>
      </c>
      <c r="F28" s="260" t="s">
        <v>119</v>
      </c>
      <c r="G28" s="261" t="s">
        <v>111</v>
      </c>
      <c r="H28" s="260" t="s">
        <v>111</v>
      </c>
      <c r="I28" s="272">
        <v>33176</v>
      </c>
    </row>
    <row r="29" spans="1:9" ht="63.75" outlineLevel="3">
      <c r="A29" s="273" t="s">
        <v>140</v>
      </c>
      <c r="B29" s="263" t="s">
        <v>144</v>
      </c>
      <c r="C29" s="262" t="s">
        <v>39</v>
      </c>
      <c r="D29" s="263" t="s">
        <v>38</v>
      </c>
      <c r="E29" s="262" t="s">
        <v>118</v>
      </c>
      <c r="F29" s="263" t="s">
        <v>119</v>
      </c>
      <c r="G29" s="262" t="s">
        <v>120</v>
      </c>
      <c r="H29" s="263" t="s">
        <v>29</v>
      </c>
      <c r="I29" s="274">
        <v>33176</v>
      </c>
    </row>
    <row r="30" spans="1:9" ht="102" outlineLevel="7">
      <c r="A30" s="271" t="s">
        <v>140</v>
      </c>
      <c r="B30" s="260" t="s">
        <v>144</v>
      </c>
      <c r="C30" s="261" t="s">
        <v>39</v>
      </c>
      <c r="D30" s="260" t="s">
        <v>38</v>
      </c>
      <c r="E30" s="261" t="s">
        <v>121</v>
      </c>
      <c r="F30" s="264" t="s">
        <v>191</v>
      </c>
      <c r="G30" s="261" t="s">
        <v>111</v>
      </c>
      <c r="H30" s="260" t="s">
        <v>111</v>
      </c>
      <c r="I30" s="272">
        <v>68577</v>
      </c>
    </row>
    <row r="31" spans="1:9" ht="89.25" outlineLevel="3">
      <c r="A31" s="273" t="s">
        <v>140</v>
      </c>
      <c r="B31" s="263" t="s">
        <v>144</v>
      </c>
      <c r="C31" s="262" t="s">
        <v>39</v>
      </c>
      <c r="D31" s="263" t="s">
        <v>38</v>
      </c>
      <c r="E31" s="262" t="s">
        <v>121</v>
      </c>
      <c r="F31" s="265" t="s">
        <v>191</v>
      </c>
      <c r="G31" s="262" t="s">
        <v>120</v>
      </c>
      <c r="H31" s="263" t="s">
        <v>29</v>
      </c>
      <c r="I31" s="274">
        <v>68577</v>
      </c>
    </row>
    <row r="32" spans="1:9" ht="25.5" outlineLevel="7">
      <c r="A32" s="271" t="s">
        <v>140</v>
      </c>
      <c r="B32" s="260" t="s">
        <v>144</v>
      </c>
      <c r="C32" s="261" t="s">
        <v>41</v>
      </c>
      <c r="D32" s="260" t="s">
        <v>40</v>
      </c>
      <c r="E32" s="261" t="s">
        <v>111</v>
      </c>
      <c r="F32" s="260" t="s">
        <v>111</v>
      </c>
      <c r="G32" s="261" t="s">
        <v>111</v>
      </c>
      <c r="H32" s="260" t="s">
        <v>111</v>
      </c>
      <c r="I32" s="272">
        <v>180000</v>
      </c>
    </row>
    <row r="33" spans="1:9" ht="25.5" outlineLevel="1">
      <c r="A33" s="271" t="s">
        <v>140</v>
      </c>
      <c r="B33" s="260" t="s">
        <v>144</v>
      </c>
      <c r="C33" s="261" t="s">
        <v>41</v>
      </c>
      <c r="D33" s="260" t="s">
        <v>40</v>
      </c>
      <c r="E33" s="261" t="s">
        <v>181</v>
      </c>
      <c r="F33" s="260" t="s">
        <v>182</v>
      </c>
      <c r="G33" s="261" t="s">
        <v>111</v>
      </c>
      <c r="H33" s="260" t="s">
        <v>111</v>
      </c>
      <c r="I33" s="272">
        <v>180000</v>
      </c>
    </row>
    <row r="34" spans="1:9" ht="38.25" outlineLevel="2">
      <c r="A34" s="271" t="s">
        <v>140</v>
      </c>
      <c r="B34" s="260" t="s">
        <v>144</v>
      </c>
      <c r="C34" s="261" t="s">
        <v>41</v>
      </c>
      <c r="D34" s="260" t="s">
        <v>40</v>
      </c>
      <c r="E34" s="261" t="s">
        <v>122</v>
      </c>
      <c r="F34" s="260" t="s">
        <v>162</v>
      </c>
      <c r="G34" s="261" t="s">
        <v>111</v>
      </c>
      <c r="H34" s="260" t="s">
        <v>111</v>
      </c>
      <c r="I34" s="272">
        <v>180000</v>
      </c>
    </row>
    <row r="35" spans="1:9" ht="38.25" outlineLevel="3">
      <c r="A35" s="273" t="s">
        <v>140</v>
      </c>
      <c r="B35" s="263" t="s">
        <v>144</v>
      </c>
      <c r="C35" s="262" t="s">
        <v>41</v>
      </c>
      <c r="D35" s="263" t="s">
        <v>40</v>
      </c>
      <c r="E35" s="262" t="s">
        <v>122</v>
      </c>
      <c r="F35" s="263" t="s">
        <v>162</v>
      </c>
      <c r="G35" s="262" t="s">
        <v>116</v>
      </c>
      <c r="H35" s="263" t="s">
        <v>168</v>
      </c>
      <c r="I35" s="274">
        <v>180000</v>
      </c>
    </row>
    <row r="36" spans="1:9" ht="12.75" outlineLevel="7">
      <c r="A36" s="271" t="s">
        <v>140</v>
      </c>
      <c r="B36" s="260" t="s">
        <v>144</v>
      </c>
      <c r="C36" s="261" t="s">
        <v>145</v>
      </c>
      <c r="D36" s="260" t="s">
        <v>146</v>
      </c>
      <c r="E36" s="261" t="s">
        <v>111</v>
      </c>
      <c r="F36" s="260" t="s">
        <v>111</v>
      </c>
      <c r="G36" s="261" t="s">
        <v>111</v>
      </c>
      <c r="H36" s="260" t="s">
        <v>111</v>
      </c>
      <c r="I36" s="272">
        <v>37948.57</v>
      </c>
    </row>
    <row r="37" spans="1:9" ht="12.75" outlineLevel="1">
      <c r="A37" s="271" t="s">
        <v>140</v>
      </c>
      <c r="B37" s="260" t="s">
        <v>144</v>
      </c>
      <c r="C37" s="261" t="s">
        <v>145</v>
      </c>
      <c r="D37" s="260" t="s">
        <v>146</v>
      </c>
      <c r="E37" s="261" t="s">
        <v>181</v>
      </c>
      <c r="F37" s="260" t="s">
        <v>182</v>
      </c>
      <c r="G37" s="261" t="s">
        <v>111</v>
      </c>
      <c r="H37" s="260" t="s">
        <v>111</v>
      </c>
      <c r="I37" s="272">
        <v>37948.57</v>
      </c>
    </row>
    <row r="38" spans="1:9" ht="38.25" outlineLevel="2">
      <c r="A38" s="271" t="s">
        <v>140</v>
      </c>
      <c r="B38" s="260" t="s">
        <v>144</v>
      </c>
      <c r="C38" s="261" t="s">
        <v>145</v>
      </c>
      <c r="D38" s="260" t="s">
        <v>146</v>
      </c>
      <c r="E38" s="261" t="s">
        <v>163</v>
      </c>
      <c r="F38" s="260" t="s">
        <v>164</v>
      </c>
      <c r="G38" s="261" t="s">
        <v>111</v>
      </c>
      <c r="H38" s="260" t="s">
        <v>111</v>
      </c>
      <c r="I38" s="272">
        <v>37948.57</v>
      </c>
    </row>
    <row r="39" spans="1:9" ht="38.25" outlineLevel="3">
      <c r="A39" s="273" t="s">
        <v>140</v>
      </c>
      <c r="B39" s="263" t="s">
        <v>144</v>
      </c>
      <c r="C39" s="262" t="s">
        <v>145</v>
      </c>
      <c r="D39" s="263" t="s">
        <v>146</v>
      </c>
      <c r="E39" s="262" t="s">
        <v>163</v>
      </c>
      <c r="F39" s="263" t="s">
        <v>164</v>
      </c>
      <c r="G39" s="262" t="s">
        <v>116</v>
      </c>
      <c r="H39" s="263" t="s">
        <v>168</v>
      </c>
      <c r="I39" s="274">
        <v>37948.57</v>
      </c>
    </row>
    <row r="40" spans="1:9" ht="12.75" outlineLevel="7">
      <c r="A40" s="271" t="s">
        <v>140</v>
      </c>
      <c r="B40" s="260" t="s">
        <v>144</v>
      </c>
      <c r="C40" s="261" t="s">
        <v>65</v>
      </c>
      <c r="D40" s="260" t="s">
        <v>66</v>
      </c>
      <c r="E40" s="261" t="s">
        <v>111</v>
      </c>
      <c r="F40" s="260" t="s">
        <v>111</v>
      </c>
      <c r="G40" s="261" t="s">
        <v>111</v>
      </c>
      <c r="H40" s="260" t="s">
        <v>111</v>
      </c>
      <c r="I40" s="272">
        <v>4535</v>
      </c>
    </row>
    <row r="41" spans="1:9" ht="12.75" outlineLevel="1">
      <c r="A41" s="271" t="s">
        <v>140</v>
      </c>
      <c r="B41" s="260" t="s">
        <v>144</v>
      </c>
      <c r="C41" s="261" t="s">
        <v>65</v>
      </c>
      <c r="D41" s="260" t="s">
        <v>66</v>
      </c>
      <c r="E41" s="261" t="s">
        <v>181</v>
      </c>
      <c r="F41" s="260" t="s">
        <v>182</v>
      </c>
      <c r="G41" s="261" t="s">
        <v>111</v>
      </c>
      <c r="H41" s="260" t="s">
        <v>111</v>
      </c>
      <c r="I41" s="272">
        <v>4535</v>
      </c>
    </row>
    <row r="42" spans="1:9" ht="76.5" outlineLevel="2">
      <c r="A42" s="271" t="s">
        <v>140</v>
      </c>
      <c r="B42" s="260" t="s">
        <v>144</v>
      </c>
      <c r="C42" s="261" t="s">
        <v>65</v>
      </c>
      <c r="D42" s="260" t="s">
        <v>66</v>
      </c>
      <c r="E42" s="261" t="s">
        <v>123</v>
      </c>
      <c r="F42" s="260" t="s">
        <v>153</v>
      </c>
      <c r="G42" s="261" t="s">
        <v>111</v>
      </c>
      <c r="H42" s="260" t="s">
        <v>111</v>
      </c>
      <c r="I42" s="272">
        <v>4535</v>
      </c>
    </row>
    <row r="43" spans="1:9" ht="63.75" outlineLevel="3">
      <c r="A43" s="273" t="s">
        <v>140</v>
      </c>
      <c r="B43" s="263" t="s">
        <v>144</v>
      </c>
      <c r="C43" s="262" t="s">
        <v>65</v>
      </c>
      <c r="D43" s="263" t="s">
        <v>66</v>
      </c>
      <c r="E43" s="262" t="s">
        <v>123</v>
      </c>
      <c r="F43" s="263" t="s">
        <v>153</v>
      </c>
      <c r="G43" s="262" t="s">
        <v>116</v>
      </c>
      <c r="H43" s="263" t="s">
        <v>168</v>
      </c>
      <c r="I43" s="274">
        <v>4535</v>
      </c>
    </row>
    <row r="44" spans="1:9" ht="25.5" outlineLevel="7">
      <c r="A44" s="271" t="s">
        <v>140</v>
      </c>
      <c r="B44" s="260" t="s">
        <v>144</v>
      </c>
      <c r="C44" s="261" t="s">
        <v>45</v>
      </c>
      <c r="D44" s="260" t="s">
        <v>124</v>
      </c>
      <c r="E44" s="261" t="s">
        <v>111</v>
      </c>
      <c r="F44" s="260" t="s">
        <v>111</v>
      </c>
      <c r="G44" s="261" t="s">
        <v>111</v>
      </c>
      <c r="H44" s="260" t="s">
        <v>111</v>
      </c>
      <c r="I44" s="272">
        <v>89269</v>
      </c>
    </row>
    <row r="45" spans="1:9" ht="25.5" outlineLevel="1">
      <c r="A45" s="271" t="s">
        <v>140</v>
      </c>
      <c r="B45" s="260" t="s">
        <v>144</v>
      </c>
      <c r="C45" s="261" t="s">
        <v>45</v>
      </c>
      <c r="D45" s="260" t="s">
        <v>124</v>
      </c>
      <c r="E45" s="261" t="s">
        <v>181</v>
      </c>
      <c r="F45" s="260" t="s">
        <v>182</v>
      </c>
      <c r="G45" s="261" t="s">
        <v>111</v>
      </c>
      <c r="H45" s="260" t="s">
        <v>111</v>
      </c>
      <c r="I45" s="272">
        <v>89269</v>
      </c>
    </row>
    <row r="46" spans="1:9" ht="63.75" outlineLevel="2">
      <c r="A46" s="271" t="s">
        <v>140</v>
      </c>
      <c r="B46" s="260" t="s">
        <v>144</v>
      </c>
      <c r="C46" s="261" t="s">
        <v>45</v>
      </c>
      <c r="D46" s="260" t="s">
        <v>124</v>
      </c>
      <c r="E46" s="261" t="s">
        <v>125</v>
      </c>
      <c r="F46" s="260" t="s">
        <v>126</v>
      </c>
      <c r="G46" s="261" t="s">
        <v>111</v>
      </c>
      <c r="H46" s="260" t="s">
        <v>111</v>
      </c>
      <c r="I46" s="272">
        <v>89269</v>
      </c>
    </row>
    <row r="47" spans="1:9" ht="63.75" outlineLevel="3">
      <c r="A47" s="273" t="s">
        <v>140</v>
      </c>
      <c r="B47" s="263" t="s">
        <v>144</v>
      </c>
      <c r="C47" s="262" t="s">
        <v>45</v>
      </c>
      <c r="D47" s="263" t="s">
        <v>124</v>
      </c>
      <c r="E47" s="262" t="s">
        <v>125</v>
      </c>
      <c r="F47" s="263" t="s">
        <v>126</v>
      </c>
      <c r="G47" s="262" t="s">
        <v>114</v>
      </c>
      <c r="H47" s="263" t="s">
        <v>167</v>
      </c>
      <c r="I47" s="274">
        <v>68788.84</v>
      </c>
    </row>
    <row r="48" spans="1:9" ht="63.75" outlineLevel="7">
      <c r="A48" s="273" t="s">
        <v>140</v>
      </c>
      <c r="B48" s="263" t="s">
        <v>144</v>
      </c>
      <c r="C48" s="262" t="s">
        <v>45</v>
      </c>
      <c r="D48" s="263" t="s">
        <v>124</v>
      </c>
      <c r="E48" s="262" t="s">
        <v>125</v>
      </c>
      <c r="F48" s="263" t="s">
        <v>126</v>
      </c>
      <c r="G48" s="262" t="s">
        <v>116</v>
      </c>
      <c r="H48" s="263" t="s">
        <v>168</v>
      </c>
      <c r="I48" s="274">
        <v>20480.16</v>
      </c>
    </row>
    <row r="49" spans="1:9" ht="51" outlineLevel="7">
      <c r="A49" s="271" t="s">
        <v>140</v>
      </c>
      <c r="B49" s="260" t="s">
        <v>144</v>
      </c>
      <c r="C49" s="261" t="s">
        <v>49</v>
      </c>
      <c r="D49" s="260" t="s">
        <v>127</v>
      </c>
      <c r="E49" s="261" t="s">
        <v>111</v>
      </c>
      <c r="F49" s="260" t="s">
        <v>111</v>
      </c>
      <c r="G49" s="261" t="s">
        <v>111</v>
      </c>
      <c r="H49" s="260" t="s">
        <v>111</v>
      </c>
      <c r="I49" s="272">
        <v>1000</v>
      </c>
    </row>
    <row r="50" spans="1:9" ht="51" outlineLevel="1">
      <c r="A50" s="271" t="s">
        <v>140</v>
      </c>
      <c r="B50" s="260" t="s">
        <v>144</v>
      </c>
      <c r="C50" s="261" t="s">
        <v>49</v>
      </c>
      <c r="D50" s="260" t="s">
        <v>127</v>
      </c>
      <c r="E50" s="261" t="s">
        <v>192</v>
      </c>
      <c r="F50" s="260" t="s">
        <v>193</v>
      </c>
      <c r="G50" s="261" t="s">
        <v>111</v>
      </c>
      <c r="H50" s="260" t="s">
        <v>111</v>
      </c>
      <c r="I50" s="272">
        <v>1000</v>
      </c>
    </row>
    <row r="51" spans="1:9" ht="102" outlineLevel="2">
      <c r="A51" s="271" t="s">
        <v>140</v>
      </c>
      <c r="B51" s="260" t="s">
        <v>144</v>
      </c>
      <c r="C51" s="261" t="s">
        <v>49</v>
      </c>
      <c r="D51" s="260" t="s">
        <v>127</v>
      </c>
      <c r="E51" s="261" t="s">
        <v>154</v>
      </c>
      <c r="F51" s="264" t="s">
        <v>194</v>
      </c>
      <c r="G51" s="261" t="s">
        <v>111</v>
      </c>
      <c r="H51" s="260" t="s">
        <v>111</v>
      </c>
      <c r="I51" s="272">
        <v>1000</v>
      </c>
    </row>
    <row r="52" spans="1:9" ht="89.25" outlineLevel="3">
      <c r="A52" s="273" t="s">
        <v>140</v>
      </c>
      <c r="B52" s="263" t="s">
        <v>144</v>
      </c>
      <c r="C52" s="262" t="s">
        <v>49</v>
      </c>
      <c r="D52" s="263" t="s">
        <v>127</v>
      </c>
      <c r="E52" s="262" t="s">
        <v>154</v>
      </c>
      <c r="F52" s="265" t="s">
        <v>194</v>
      </c>
      <c r="G52" s="262" t="s">
        <v>116</v>
      </c>
      <c r="H52" s="263" t="s">
        <v>168</v>
      </c>
      <c r="I52" s="274">
        <v>1000</v>
      </c>
    </row>
    <row r="53" spans="1:9" ht="12.75" outlineLevel="7">
      <c r="A53" s="271" t="s">
        <v>140</v>
      </c>
      <c r="B53" s="260" t="s">
        <v>144</v>
      </c>
      <c r="C53" s="261" t="s">
        <v>195</v>
      </c>
      <c r="D53" s="260" t="s">
        <v>196</v>
      </c>
      <c r="E53" s="261" t="s">
        <v>111</v>
      </c>
      <c r="F53" s="260" t="s">
        <v>111</v>
      </c>
      <c r="G53" s="261" t="s">
        <v>111</v>
      </c>
      <c r="H53" s="260" t="s">
        <v>111</v>
      </c>
      <c r="I53" s="272">
        <v>6150</v>
      </c>
    </row>
    <row r="54" spans="1:9" ht="51" outlineLevel="1">
      <c r="A54" s="271" t="s">
        <v>140</v>
      </c>
      <c r="B54" s="260" t="s">
        <v>144</v>
      </c>
      <c r="C54" s="261" t="s">
        <v>195</v>
      </c>
      <c r="D54" s="260" t="s">
        <v>196</v>
      </c>
      <c r="E54" s="261" t="s">
        <v>192</v>
      </c>
      <c r="F54" s="260" t="s">
        <v>193</v>
      </c>
      <c r="G54" s="261" t="s">
        <v>111</v>
      </c>
      <c r="H54" s="260" t="s">
        <v>111</v>
      </c>
      <c r="I54" s="272">
        <v>6150</v>
      </c>
    </row>
    <row r="55" spans="1:9" ht="25.5" outlineLevel="2">
      <c r="A55" s="271" t="s">
        <v>140</v>
      </c>
      <c r="B55" s="260" t="s">
        <v>144</v>
      </c>
      <c r="C55" s="261" t="s">
        <v>195</v>
      </c>
      <c r="D55" s="260" t="s">
        <v>196</v>
      </c>
      <c r="E55" s="261" t="s">
        <v>197</v>
      </c>
      <c r="F55" s="260" t="s">
        <v>198</v>
      </c>
      <c r="G55" s="261" t="s">
        <v>111</v>
      </c>
      <c r="H55" s="260" t="s">
        <v>111</v>
      </c>
      <c r="I55" s="272">
        <v>6150</v>
      </c>
    </row>
    <row r="56" spans="1:9" ht="38.25" outlineLevel="3">
      <c r="A56" s="273" t="s">
        <v>140</v>
      </c>
      <c r="B56" s="263" t="s">
        <v>144</v>
      </c>
      <c r="C56" s="262" t="s">
        <v>195</v>
      </c>
      <c r="D56" s="263" t="s">
        <v>196</v>
      </c>
      <c r="E56" s="262" t="s">
        <v>197</v>
      </c>
      <c r="F56" s="263" t="s">
        <v>198</v>
      </c>
      <c r="G56" s="262" t="s">
        <v>116</v>
      </c>
      <c r="H56" s="263" t="s">
        <v>168</v>
      </c>
      <c r="I56" s="274">
        <v>6150</v>
      </c>
    </row>
    <row r="57" spans="1:9" ht="12.75" outlineLevel="7">
      <c r="A57" s="271" t="s">
        <v>140</v>
      </c>
      <c r="B57" s="260" t="s">
        <v>144</v>
      </c>
      <c r="C57" s="261" t="s">
        <v>70</v>
      </c>
      <c r="D57" s="260" t="s">
        <v>69</v>
      </c>
      <c r="E57" s="261" t="s">
        <v>111</v>
      </c>
      <c r="F57" s="260" t="s">
        <v>111</v>
      </c>
      <c r="G57" s="261" t="s">
        <v>111</v>
      </c>
      <c r="H57" s="260" t="s">
        <v>111</v>
      </c>
      <c r="I57" s="272">
        <v>255500</v>
      </c>
    </row>
    <row r="58" spans="1:9" ht="38.25" outlineLevel="1">
      <c r="A58" s="271" t="s">
        <v>140</v>
      </c>
      <c r="B58" s="260" t="s">
        <v>144</v>
      </c>
      <c r="C58" s="261" t="s">
        <v>70</v>
      </c>
      <c r="D58" s="260" t="s">
        <v>69</v>
      </c>
      <c r="E58" s="261" t="s">
        <v>199</v>
      </c>
      <c r="F58" s="260" t="s">
        <v>200</v>
      </c>
      <c r="G58" s="261" t="s">
        <v>111</v>
      </c>
      <c r="H58" s="260" t="s">
        <v>111</v>
      </c>
      <c r="I58" s="272">
        <v>253500</v>
      </c>
    </row>
    <row r="59" spans="1:9" ht="38.25" outlineLevel="2">
      <c r="A59" s="271" t="s">
        <v>140</v>
      </c>
      <c r="B59" s="260" t="s">
        <v>144</v>
      </c>
      <c r="C59" s="261" t="s">
        <v>70</v>
      </c>
      <c r="D59" s="260" t="s">
        <v>69</v>
      </c>
      <c r="E59" s="261" t="s">
        <v>201</v>
      </c>
      <c r="F59" s="260" t="s">
        <v>202</v>
      </c>
      <c r="G59" s="261" t="s">
        <v>111</v>
      </c>
      <c r="H59" s="260" t="s">
        <v>111</v>
      </c>
      <c r="I59" s="272">
        <v>253500</v>
      </c>
    </row>
    <row r="60" spans="1:9" ht="102" outlineLevel="3">
      <c r="A60" s="271" t="s">
        <v>140</v>
      </c>
      <c r="B60" s="260" t="s">
        <v>144</v>
      </c>
      <c r="C60" s="261" t="s">
        <v>70</v>
      </c>
      <c r="D60" s="260" t="s">
        <v>69</v>
      </c>
      <c r="E60" s="261" t="s">
        <v>128</v>
      </c>
      <c r="F60" s="264" t="s">
        <v>203</v>
      </c>
      <c r="G60" s="261" t="s">
        <v>111</v>
      </c>
      <c r="H60" s="260" t="s">
        <v>111</v>
      </c>
      <c r="I60" s="272">
        <v>253500</v>
      </c>
    </row>
    <row r="61" spans="1:9" ht="89.25" outlineLevel="4">
      <c r="A61" s="273" t="s">
        <v>140</v>
      </c>
      <c r="B61" s="263" t="s">
        <v>144</v>
      </c>
      <c r="C61" s="262" t="s">
        <v>70</v>
      </c>
      <c r="D61" s="263" t="s">
        <v>69</v>
      </c>
      <c r="E61" s="262" t="s">
        <v>128</v>
      </c>
      <c r="F61" s="265" t="s">
        <v>203</v>
      </c>
      <c r="G61" s="262" t="s">
        <v>116</v>
      </c>
      <c r="H61" s="263" t="s">
        <v>168</v>
      </c>
      <c r="I61" s="274">
        <v>253500</v>
      </c>
    </row>
    <row r="62" spans="1:9" ht="12.75" outlineLevel="7">
      <c r="A62" s="271" t="s">
        <v>140</v>
      </c>
      <c r="B62" s="260" t="s">
        <v>144</v>
      </c>
      <c r="C62" s="261" t="s">
        <v>70</v>
      </c>
      <c r="D62" s="260" t="s">
        <v>69</v>
      </c>
      <c r="E62" s="261" t="s">
        <v>181</v>
      </c>
      <c r="F62" s="260" t="s">
        <v>182</v>
      </c>
      <c r="G62" s="261" t="s">
        <v>111</v>
      </c>
      <c r="H62" s="260" t="s">
        <v>111</v>
      </c>
      <c r="I62" s="272">
        <v>2000</v>
      </c>
    </row>
    <row r="63" spans="1:9" ht="38.25" outlineLevel="2">
      <c r="A63" s="271" t="s">
        <v>140</v>
      </c>
      <c r="B63" s="260" t="s">
        <v>144</v>
      </c>
      <c r="C63" s="261" t="s">
        <v>70</v>
      </c>
      <c r="D63" s="260" t="s">
        <v>69</v>
      </c>
      <c r="E63" s="261" t="s">
        <v>204</v>
      </c>
      <c r="F63" s="260" t="s">
        <v>205</v>
      </c>
      <c r="G63" s="261" t="s">
        <v>111</v>
      </c>
      <c r="H63" s="260" t="s">
        <v>111</v>
      </c>
      <c r="I63" s="272">
        <v>2000</v>
      </c>
    </row>
    <row r="64" spans="1:9" ht="38.25" outlineLevel="3">
      <c r="A64" s="273" t="s">
        <v>140</v>
      </c>
      <c r="B64" s="263" t="s">
        <v>144</v>
      </c>
      <c r="C64" s="262" t="s">
        <v>70</v>
      </c>
      <c r="D64" s="263" t="s">
        <v>69</v>
      </c>
      <c r="E64" s="262" t="s">
        <v>204</v>
      </c>
      <c r="F64" s="263" t="s">
        <v>205</v>
      </c>
      <c r="G64" s="262" t="s">
        <v>116</v>
      </c>
      <c r="H64" s="263" t="s">
        <v>168</v>
      </c>
      <c r="I64" s="274">
        <v>2000</v>
      </c>
    </row>
    <row r="65" spans="1:9" ht="12.75" outlineLevel="7">
      <c r="A65" s="271" t="s">
        <v>140</v>
      </c>
      <c r="B65" s="260" t="s">
        <v>144</v>
      </c>
      <c r="C65" s="261" t="s">
        <v>371</v>
      </c>
      <c r="D65" s="260" t="s">
        <v>372</v>
      </c>
      <c r="E65" s="261" t="s">
        <v>111</v>
      </c>
      <c r="F65" s="260" t="s">
        <v>111</v>
      </c>
      <c r="G65" s="261" t="s">
        <v>111</v>
      </c>
      <c r="H65" s="260" t="s">
        <v>111</v>
      </c>
      <c r="I65" s="272">
        <v>97029.6</v>
      </c>
    </row>
    <row r="66" spans="1:9" ht="38.25" outlineLevel="1">
      <c r="A66" s="271" t="s">
        <v>140</v>
      </c>
      <c r="B66" s="260" t="s">
        <v>144</v>
      </c>
      <c r="C66" s="261" t="s">
        <v>371</v>
      </c>
      <c r="D66" s="260" t="s">
        <v>372</v>
      </c>
      <c r="E66" s="261" t="s">
        <v>199</v>
      </c>
      <c r="F66" s="260" t="s">
        <v>200</v>
      </c>
      <c r="G66" s="261" t="s">
        <v>111</v>
      </c>
      <c r="H66" s="260" t="s">
        <v>111</v>
      </c>
      <c r="I66" s="272">
        <v>97029.6</v>
      </c>
    </row>
    <row r="67" spans="1:9" ht="38.25" outlineLevel="2">
      <c r="A67" s="271" t="s">
        <v>140</v>
      </c>
      <c r="B67" s="260" t="s">
        <v>144</v>
      </c>
      <c r="C67" s="261" t="s">
        <v>371</v>
      </c>
      <c r="D67" s="260" t="s">
        <v>372</v>
      </c>
      <c r="E67" s="261" t="s">
        <v>206</v>
      </c>
      <c r="F67" s="260" t="s">
        <v>207</v>
      </c>
      <c r="G67" s="261" t="s">
        <v>111</v>
      </c>
      <c r="H67" s="260" t="s">
        <v>111</v>
      </c>
      <c r="I67" s="272">
        <v>97029.6</v>
      </c>
    </row>
    <row r="68" spans="1:9" ht="102" outlineLevel="3">
      <c r="A68" s="271" t="s">
        <v>140</v>
      </c>
      <c r="B68" s="260" t="s">
        <v>144</v>
      </c>
      <c r="C68" s="261" t="s">
        <v>371</v>
      </c>
      <c r="D68" s="260" t="s">
        <v>372</v>
      </c>
      <c r="E68" s="261" t="s">
        <v>373</v>
      </c>
      <c r="F68" s="264" t="s">
        <v>374</v>
      </c>
      <c r="G68" s="261" t="s">
        <v>111</v>
      </c>
      <c r="H68" s="260" t="s">
        <v>111</v>
      </c>
      <c r="I68" s="272">
        <v>97029.6</v>
      </c>
    </row>
    <row r="69" spans="1:9" ht="102" outlineLevel="4">
      <c r="A69" s="273" t="s">
        <v>140</v>
      </c>
      <c r="B69" s="263" t="s">
        <v>144</v>
      </c>
      <c r="C69" s="262" t="s">
        <v>371</v>
      </c>
      <c r="D69" s="263" t="s">
        <v>372</v>
      </c>
      <c r="E69" s="262" t="s">
        <v>373</v>
      </c>
      <c r="F69" s="265" t="s">
        <v>374</v>
      </c>
      <c r="G69" s="262" t="s">
        <v>116</v>
      </c>
      <c r="H69" s="263" t="s">
        <v>168</v>
      </c>
      <c r="I69" s="274">
        <v>97029.6</v>
      </c>
    </row>
    <row r="70" spans="1:9" ht="12.75" outlineLevel="7">
      <c r="A70" s="271" t="s">
        <v>140</v>
      </c>
      <c r="B70" s="260" t="s">
        <v>144</v>
      </c>
      <c r="C70" s="261" t="s">
        <v>52</v>
      </c>
      <c r="D70" s="260" t="s">
        <v>71</v>
      </c>
      <c r="E70" s="261" t="s">
        <v>111</v>
      </c>
      <c r="F70" s="260" t="s">
        <v>111</v>
      </c>
      <c r="G70" s="261" t="s">
        <v>111</v>
      </c>
      <c r="H70" s="260" t="s">
        <v>111</v>
      </c>
      <c r="I70" s="272">
        <v>645625.62</v>
      </c>
    </row>
    <row r="71" spans="1:9" ht="38.25" outlineLevel="3">
      <c r="A71" s="271" t="s">
        <v>140</v>
      </c>
      <c r="B71" s="260" t="s">
        <v>144</v>
      </c>
      <c r="C71" s="261" t="s">
        <v>52</v>
      </c>
      <c r="D71" s="260" t="s">
        <v>71</v>
      </c>
      <c r="E71" s="261" t="s">
        <v>199</v>
      </c>
      <c r="F71" s="260" t="s">
        <v>200</v>
      </c>
      <c r="G71" s="261" t="s">
        <v>111</v>
      </c>
      <c r="H71" s="260" t="s">
        <v>111</v>
      </c>
      <c r="I71" s="272">
        <v>639625.62</v>
      </c>
    </row>
    <row r="72" spans="1:9" ht="38.25" outlineLevel="4">
      <c r="A72" s="271" t="s">
        <v>140</v>
      </c>
      <c r="B72" s="260" t="s">
        <v>144</v>
      </c>
      <c r="C72" s="261" t="s">
        <v>52</v>
      </c>
      <c r="D72" s="260" t="s">
        <v>71</v>
      </c>
      <c r="E72" s="261" t="s">
        <v>206</v>
      </c>
      <c r="F72" s="260" t="s">
        <v>207</v>
      </c>
      <c r="G72" s="261" t="s">
        <v>111</v>
      </c>
      <c r="H72" s="260" t="s">
        <v>111</v>
      </c>
      <c r="I72" s="272">
        <v>505856.78</v>
      </c>
    </row>
    <row r="73" spans="1:9" ht="89.25" outlineLevel="7">
      <c r="A73" s="271" t="s">
        <v>140</v>
      </c>
      <c r="B73" s="260" t="s">
        <v>144</v>
      </c>
      <c r="C73" s="261" t="s">
        <v>52</v>
      </c>
      <c r="D73" s="260" t="s">
        <v>71</v>
      </c>
      <c r="E73" s="261" t="s">
        <v>129</v>
      </c>
      <c r="F73" s="260" t="s">
        <v>155</v>
      </c>
      <c r="G73" s="261" t="s">
        <v>111</v>
      </c>
      <c r="H73" s="260" t="s">
        <v>111</v>
      </c>
      <c r="I73" s="272">
        <v>505856.78</v>
      </c>
    </row>
    <row r="74" spans="1:9" ht="76.5" outlineLevel="2">
      <c r="A74" s="273" t="s">
        <v>140</v>
      </c>
      <c r="B74" s="263" t="s">
        <v>144</v>
      </c>
      <c r="C74" s="262" t="s">
        <v>52</v>
      </c>
      <c r="D74" s="263" t="s">
        <v>71</v>
      </c>
      <c r="E74" s="262" t="s">
        <v>129</v>
      </c>
      <c r="F74" s="263" t="s">
        <v>155</v>
      </c>
      <c r="G74" s="262" t="s">
        <v>116</v>
      </c>
      <c r="H74" s="263" t="s">
        <v>168</v>
      </c>
      <c r="I74" s="274">
        <v>505856.78</v>
      </c>
    </row>
    <row r="75" spans="1:9" ht="25.5" outlineLevel="3">
      <c r="A75" s="271" t="s">
        <v>140</v>
      </c>
      <c r="B75" s="260" t="s">
        <v>144</v>
      </c>
      <c r="C75" s="261" t="s">
        <v>52</v>
      </c>
      <c r="D75" s="260" t="s">
        <v>71</v>
      </c>
      <c r="E75" s="261" t="s">
        <v>208</v>
      </c>
      <c r="F75" s="260" t="s">
        <v>209</v>
      </c>
      <c r="G75" s="261" t="s">
        <v>111</v>
      </c>
      <c r="H75" s="260" t="s">
        <v>111</v>
      </c>
      <c r="I75" s="272">
        <v>133768.84</v>
      </c>
    </row>
    <row r="76" spans="1:9" ht="76.5" outlineLevel="7">
      <c r="A76" s="271" t="s">
        <v>140</v>
      </c>
      <c r="B76" s="260" t="s">
        <v>144</v>
      </c>
      <c r="C76" s="261" t="s">
        <v>52</v>
      </c>
      <c r="D76" s="260" t="s">
        <v>71</v>
      </c>
      <c r="E76" s="261" t="s">
        <v>156</v>
      </c>
      <c r="F76" s="260" t="s">
        <v>157</v>
      </c>
      <c r="G76" s="261" t="s">
        <v>111</v>
      </c>
      <c r="H76" s="260" t="s">
        <v>111</v>
      </c>
      <c r="I76" s="272">
        <v>133768.84</v>
      </c>
    </row>
    <row r="77" spans="1:9" ht="63.75" outlineLevel="1">
      <c r="A77" s="273" t="s">
        <v>140</v>
      </c>
      <c r="B77" s="263" t="s">
        <v>144</v>
      </c>
      <c r="C77" s="262" t="s">
        <v>52</v>
      </c>
      <c r="D77" s="263" t="s">
        <v>71</v>
      </c>
      <c r="E77" s="262" t="s">
        <v>156</v>
      </c>
      <c r="F77" s="263" t="s">
        <v>157</v>
      </c>
      <c r="G77" s="262" t="s">
        <v>114</v>
      </c>
      <c r="H77" s="263" t="s">
        <v>167</v>
      </c>
      <c r="I77" s="274">
        <v>47403.22</v>
      </c>
    </row>
    <row r="78" spans="1:9" ht="63.75" outlineLevel="2">
      <c r="A78" s="273" t="s">
        <v>140</v>
      </c>
      <c r="B78" s="263" t="s">
        <v>144</v>
      </c>
      <c r="C78" s="262" t="s">
        <v>52</v>
      </c>
      <c r="D78" s="263" t="s">
        <v>71</v>
      </c>
      <c r="E78" s="262" t="s">
        <v>156</v>
      </c>
      <c r="F78" s="263" t="s">
        <v>157</v>
      </c>
      <c r="G78" s="262" t="s">
        <v>116</v>
      </c>
      <c r="H78" s="263" t="s">
        <v>168</v>
      </c>
      <c r="I78" s="274">
        <v>86365.62</v>
      </c>
    </row>
    <row r="79" spans="1:9" ht="12.75" outlineLevel="3">
      <c r="A79" s="271" t="s">
        <v>140</v>
      </c>
      <c r="B79" s="260" t="s">
        <v>144</v>
      </c>
      <c r="C79" s="261" t="s">
        <v>52</v>
      </c>
      <c r="D79" s="260" t="s">
        <v>71</v>
      </c>
      <c r="E79" s="261" t="s">
        <v>181</v>
      </c>
      <c r="F79" s="260" t="s">
        <v>182</v>
      </c>
      <c r="G79" s="261" t="s">
        <v>111</v>
      </c>
      <c r="H79" s="260" t="s">
        <v>111</v>
      </c>
      <c r="I79" s="272">
        <v>6000</v>
      </c>
    </row>
    <row r="80" spans="1:9" ht="38.25" outlineLevel="7">
      <c r="A80" s="271" t="s">
        <v>140</v>
      </c>
      <c r="B80" s="260" t="s">
        <v>144</v>
      </c>
      <c r="C80" s="261" t="s">
        <v>52</v>
      </c>
      <c r="D80" s="260" t="s">
        <v>71</v>
      </c>
      <c r="E80" s="261" t="s">
        <v>130</v>
      </c>
      <c r="F80" s="260" t="s">
        <v>131</v>
      </c>
      <c r="G80" s="261" t="s">
        <v>111</v>
      </c>
      <c r="H80" s="260" t="s">
        <v>111</v>
      </c>
      <c r="I80" s="272">
        <v>6000</v>
      </c>
    </row>
    <row r="81" spans="1:9" ht="38.25" outlineLevel="1">
      <c r="A81" s="273" t="s">
        <v>140</v>
      </c>
      <c r="B81" s="263" t="s">
        <v>144</v>
      </c>
      <c r="C81" s="262" t="s">
        <v>52</v>
      </c>
      <c r="D81" s="263" t="s">
        <v>71</v>
      </c>
      <c r="E81" s="262" t="s">
        <v>130</v>
      </c>
      <c r="F81" s="263" t="s">
        <v>131</v>
      </c>
      <c r="G81" s="262" t="s">
        <v>116</v>
      </c>
      <c r="H81" s="263" t="s">
        <v>168</v>
      </c>
      <c r="I81" s="274">
        <v>6000</v>
      </c>
    </row>
    <row r="82" spans="1:9" ht="25.5" outlineLevel="2">
      <c r="A82" s="271" t="s">
        <v>140</v>
      </c>
      <c r="B82" s="260" t="s">
        <v>144</v>
      </c>
      <c r="C82" s="261" t="s">
        <v>73</v>
      </c>
      <c r="D82" s="260" t="s">
        <v>72</v>
      </c>
      <c r="E82" s="261" t="s">
        <v>111</v>
      </c>
      <c r="F82" s="260" t="s">
        <v>111</v>
      </c>
      <c r="G82" s="261" t="s">
        <v>111</v>
      </c>
      <c r="H82" s="260" t="s">
        <v>111</v>
      </c>
      <c r="I82" s="272">
        <v>152169</v>
      </c>
    </row>
    <row r="83" spans="1:9" ht="25.5" outlineLevel="3">
      <c r="A83" s="271" t="s">
        <v>140</v>
      </c>
      <c r="B83" s="260" t="s">
        <v>144</v>
      </c>
      <c r="C83" s="261" t="s">
        <v>73</v>
      </c>
      <c r="D83" s="260" t="s">
        <v>72</v>
      </c>
      <c r="E83" s="261" t="s">
        <v>181</v>
      </c>
      <c r="F83" s="260" t="s">
        <v>182</v>
      </c>
      <c r="G83" s="261" t="s">
        <v>111</v>
      </c>
      <c r="H83" s="260" t="s">
        <v>111</v>
      </c>
      <c r="I83" s="272">
        <v>152169</v>
      </c>
    </row>
    <row r="84" spans="1:9" ht="102" outlineLevel="4">
      <c r="A84" s="271" t="s">
        <v>140</v>
      </c>
      <c r="B84" s="260" t="s">
        <v>144</v>
      </c>
      <c r="C84" s="261" t="s">
        <v>73</v>
      </c>
      <c r="D84" s="260" t="s">
        <v>72</v>
      </c>
      <c r="E84" s="261" t="s">
        <v>132</v>
      </c>
      <c r="F84" s="264" t="s">
        <v>210</v>
      </c>
      <c r="G84" s="261" t="s">
        <v>111</v>
      </c>
      <c r="H84" s="260" t="s">
        <v>111</v>
      </c>
      <c r="I84" s="272">
        <v>152169</v>
      </c>
    </row>
    <row r="85" spans="1:9" ht="89.25" outlineLevel="7">
      <c r="A85" s="273" t="s">
        <v>140</v>
      </c>
      <c r="B85" s="263" t="s">
        <v>144</v>
      </c>
      <c r="C85" s="262" t="s">
        <v>73</v>
      </c>
      <c r="D85" s="263" t="s">
        <v>72</v>
      </c>
      <c r="E85" s="262" t="s">
        <v>132</v>
      </c>
      <c r="F85" s="265" t="s">
        <v>210</v>
      </c>
      <c r="G85" s="262" t="s">
        <v>120</v>
      </c>
      <c r="H85" s="263" t="s">
        <v>29</v>
      </c>
      <c r="I85" s="274">
        <v>152169</v>
      </c>
    </row>
    <row r="86" spans="1:9" ht="12.75" outlineLevel="3">
      <c r="A86" s="271" t="s">
        <v>140</v>
      </c>
      <c r="B86" s="260" t="s">
        <v>144</v>
      </c>
      <c r="C86" s="261" t="s">
        <v>56</v>
      </c>
      <c r="D86" s="260" t="s">
        <v>55</v>
      </c>
      <c r="E86" s="261" t="s">
        <v>111</v>
      </c>
      <c r="F86" s="260" t="s">
        <v>111</v>
      </c>
      <c r="G86" s="261" t="s">
        <v>111</v>
      </c>
      <c r="H86" s="260" t="s">
        <v>111</v>
      </c>
      <c r="I86" s="272">
        <v>2563481.4</v>
      </c>
    </row>
    <row r="87" spans="1:9" ht="38.25" outlineLevel="4">
      <c r="A87" s="271" t="s">
        <v>140</v>
      </c>
      <c r="B87" s="260" t="s">
        <v>144</v>
      </c>
      <c r="C87" s="261" t="s">
        <v>56</v>
      </c>
      <c r="D87" s="260" t="s">
        <v>55</v>
      </c>
      <c r="E87" s="261" t="s">
        <v>211</v>
      </c>
      <c r="F87" s="260" t="s">
        <v>212</v>
      </c>
      <c r="G87" s="261" t="s">
        <v>111</v>
      </c>
      <c r="H87" s="260" t="s">
        <v>111</v>
      </c>
      <c r="I87" s="272">
        <v>1917543.4</v>
      </c>
    </row>
    <row r="88" spans="1:9" ht="25.5" outlineLevel="7">
      <c r="A88" s="271" t="s">
        <v>140</v>
      </c>
      <c r="B88" s="260" t="s">
        <v>144</v>
      </c>
      <c r="C88" s="261" t="s">
        <v>56</v>
      </c>
      <c r="D88" s="260" t="s">
        <v>55</v>
      </c>
      <c r="E88" s="261" t="s">
        <v>213</v>
      </c>
      <c r="F88" s="260" t="s">
        <v>214</v>
      </c>
      <c r="G88" s="261" t="s">
        <v>111</v>
      </c>
      <c r="H88" s="260" t="s">
        <v>111</v>
      </c>
      <c r="I88" s="272">
        <v>1831957.68</v>
      </c>
    </row>
    <row r="89" spans="1:9" ht="102" outlineLevel="2">
      <c r="A89" s="271" t="s">
        <v>140</v>
      </c>
      <c r="B89" s="260" t="s">
        <v>144</v>
      </c>
      <c r="C89" s="261" t="s">
        <v>56</v>
      </c>
      <c r="D89" s="260" t="s">
        <v>55</v>
      </c>
      <c r="E89" s="261" t="s">
        <v>215</v>
      </c>
      <c r="F89" s="260" t="s">
        <v>158</v>
      </c>
      <c r="G89" s="261" t="s">
        <v>111</v>
      </c>
      <c r="H89" s="260" t="s">
        <v>111</v>
      </c>
      <c r="I89" s="272">
        <v>1645788.8</v>
      </c>
    </row>
    <row r="90" spans="1:9" ht="89.25" outlineLevel="3">
      <c r="A90" s="273" t="s">
        <v>140</v>
      </c>
      <c r="B90" s="263" t="s">
        <v>144</v>
      </c>
      <c r="C90" s="262" t="s">
        <v>56</v>
      </c>
      <c r="D90" s="263" t="s">
        <v>55</v>
      </c>
      <c r="E90" s="262" t="s">
        <v>215</v>
      </c>
      <c r="F90" s="263" t="s">
        <v>158</v>
      </c>
      <c r="G90" s="262" t="s">
        <v>133</v>
      </c>
      <c r="H90" s="263" t="s">
        <v>169</v>
      </c>
      <c r="I90" s="274">
        <v>1645788.8</v>
      </c>
    </row>
    <row r="91" spans="1:9" ht="102" outlineLevel="7">
      <c r="A91" s="271" t="s">
        <v>140</v>
      </c>
      <c r="B91" s="260" t="s">
        <v>144</v>
      </c>
      <c r="C91" s="261" t="s">
        <v>56</v>
      </c>
      <c r="D91" s="260" t="s">
        <v>55</v>
      </c>
      <c r="E91" s="261" t="s">
        <v>375</v>
      </c>
      <c r="F91" s="264" t="s">
        <v>376</v>
      </c>
      <c r="G91" s="261" t="s">
        <v>111</v>
      </c>
      <c r="H91" s="260" t="s">
        <v>111</v>
      </c>
      <c r="I91" s="272">
        <v>103458</v>
      </c>
    </row>
    <row r="92" spans="1:9" ht="89.25" outlineLevel="1">
      <c r="A92" s="273" t="s">
        <v>140</v>
      </c>
      <c r="B92" s="263" t="s">
        <v>144</v>
      </c>
      <c r="C92" s="262" t="s">
        <v>56</v>
      </c>
      <c r="D92" s="263" t="s">
        <v>55</v>
      </c>
      <c r="E92" s="262" t="s">
        <v>375</v>
      </c>
      <c r="F92" s="265" t="s">
        <v>376</v>
      </c>
      <c r="G92" s="262" t="s">
        <v>133</v>
      </c>
      <c r="H92" s="263" t="s">
        <v>169</v>
      </c>
      <c r="I92" s="274">
        <v>103458</v>
      </c>
    </row>
    <row r="93" spans="1:9" ht="102" outlineLevel="2">
      <c r="A93" s="271" t="s">
        <v>140</v>
      </c>
      <c r="B93" s="260" t="s">
        <v>144</v>
      </c>
      <c r="C93" s="261" t="s">
        <v>56</v>
      </c>
      <c r="D93" s="260" t="s">
        <v>55</v>
      </c>
      <c r="E93" s="261" t="s">
        <v>377</v>
      </c>
      <c r="F93" s="264" t="s">
        <v>378</v>
      </c>
      <c r="G93" s="261" t="s">
        <v>111</v>
      </c>
      <c r="H93" s="260" t="s">
        <v>111</v>
      </c>
      <c r="I93" s="272">
        <v>82710.88</v>
      </c>
    </row>
    <row r="94" spans="1:9" ht="89.25" outlineLevel="3">
      <c r="A94" s="273" t="s">
        <v>140</v>
      </c>
      <c r="B94" s="263" t="s">
        <v>144</v>
      </c>
      <c r="C94" s="262" t="s">
        <v>56</v>
      </c>
      <c r="D94" s="263" t="s">
        <v>55</v>
      </c>
      <c r="E94" s="262" t="s">
        <v>377</v>
      </c>
      <c r="F94" s="265" t="s">
        <v>378</v>
      </c>
      <c r="G94" s="262" t="s">
        <v>133</v>
      </c>
      <c r="H94" s="263" t="s">
        <v>169</v>
      </c>
      <c r="I94" s="274">
        <v>82710.88</v>
      </c>
    </row>
    <row r="95" spans="1:9" ht="38.25" outlineLevel="7">
      <c r="A95" s="271" t="s">
        <v>140</v>
      </c>
      <c r="B95" s="260" t="s">
        <v>144</v>
      </c>
      <c r="C95" s="261" t="s">
        <v>56</v>
      </c>
      <c r="D95" s="260" t="s">
        <v>55</v>
      </c>
      <c r="E95" s="261" t="s">
        <v>216</v>
      </c>
      <c r="F95" s="260" t="s">
        <v>217</v>
      </c>
      <c r="G95" s="261" t="s">
        <v>111</v>
      </c>
      <c r="H95" s="260" t="s">
        <v>111</v>
      </c>
      <c r="I95" s="272">
        <v>85585.72</v>
      </c>
    </row>
    <row r="96" spans="1:9" ht="89.25">
      <c r="A96" s="271" t="s">
        <v>140</v>
      </c>
      <c r="B96" s="260" t="s">
        <v>144</v>
      </c>
      <c r="C96" s="261" t="s">
        <v>56</v>
      </c>
      <c r="D96" s="260" t="s">
        <v>55</v>
      </c>
      <c r="E96" s="261" t="s">
        <v>159</v>
      </c>
      <c r="F96" s="260" t="s">
        <v>160</v>
      </c>
      <c r="G96" s="261" t="s">
        <v>111</v>
      </c>
      <c r="H96" s="260" t="s">
        <v>111</v>
      </c>
      <c r="I96" s="272">
        <v>85585.72</v>
      </c>
    </row>
    <row r="97" spans="1:9" ht="42.75" customHeight="1">
      <c r="A97" s="273" t="s">
        <v>140</v>
      </c>
      <c r="B97" s="263" t="s">
        <v>144</v>
      </c>
      <c r="C97" s="262" t="s">
        <v>56</v>
      </c>
      <c r="D97" s="263" t="s">
        <v>55</v>
      </c>
      <c r="E97" s="262" t="s">
        <v>159</v>
      </c>
      <c r="F97" s="263" t="s">
        <v>160</v>
      </c>
      <c r="G97" s="262" t="s">
        <v>116</v>
      </c>
      <c r="H97" s="263" t="s">
        <v>168</v>
      </c>
      <c r="I97" s="274">
        <v>85585.72</v>
      </c>
    </row>
    <row r="98" spans="1:9" ht="42.75" customHeight="1">
      <c r="A98" s="271" t="s">
        <v>140</v>
      </c>
      <c r="B98" s="260" t="s">
        <v>144</v>
      </c>
      <c r="C98" s="261" t="s">
        <v>56</v>
      </c>
      <c r="D98" s="260" t="s">
        <v>55</v>
      </c>
      <c r="E98" s="261" t="s">
        <v>181</v>
      </c>
      <c r="F98" s="260" t="s">
        <v>182</v>
      </c>
      <c r="G98" s="261" t="s">
        <v>111</v>
      </c>
      <c r="H98" s="260" t="s">
        <v>111</v>
      </c>
      <c r="I98" s="272">
        <v>645938</v>
      </c>
    </row>
    <row r="99" spans="1:9" ht="12.75" customHeight="1">
      <c r="A99" s="271" t="s">
        <v>140</v>
      </c>
      <c r="B99" s="260" t="s">
        <v>144</v>
      </c>
      <c r="C99" s="261" t="s">
        <v>56</v>
      </c>
      <c r="D99" s="260" t="s">
        <v>55</v>
      </c>
      <c r="E99" s="261" t="s">
        <v>134</v>
      </c>
      <c r="F99" s="260" t="s">
        <v>135</v>
      </c>
      <c r="G99" s="261" t="s">
        <v>111</v>
      </c>
      <c r="H99" s="260" t="s">
        <v>111</v>
      </c>
      <c r="I99" s="272">
        <v>645938</v>
      </c>
    </row>
    <row r="100" spans="1:9" ht="12.75" customHeight="1">
      <c r="A100" s="273" t="s">
        <v>140</v>
      </c>
      <c r="B100" s="263" t="s">
        <v>144</v>
      </c>
      <c r="C100" s="262" t="s">
        <v>56</v>
      </c>
      <c r="D100" s="263" t="s">
        <v>55</v>
      </c>
      <c r="E100" s="262" t="s">
        <v>134</v>
      </c>
      <c r="F100" s="263" t="s">
        <v>135</v>
      </c>
      <c r="G100" s="262" t="s">
        <v>120</v>
      </c>
      <c r="H100" s="263" t="s">
        <v>29</v>
      </c>
      <c r="I100" s="274">
        <v>645938</v>
      </c>
    </row>
    <row r="101" spans="1:9" ht="12.75" customHeight="1">
      <c r="A101" s="271" t="s">
        <v>140</v>
      </c>
      <c r="B101" s="260" t="s">
        <v>144</v>
      </c>
      <c r="C101" s="261" t="s">
        <v>60</v>
      </c>
      <c r="D101" s="260" t="s">
        <v>59</v>
      </c>
      <c r="E101" s="261" t="s">
        <v>111</v>
      </c>
      <c r="F101" s="260" t="s">
        <v>111</v>
      </c>
      <c r="G101" s="261" t="s">
        <v>111</v>
      </c>
      <c r="H101" s="260" t="s">
        <v>111</v>
      </c>
      <c r="I101" s="272">
        <v>24000</v>
      </c>
    </row>
    <row r="102" spans="1:9" ht="12.75" customHeight="1">
      <c r="A102" s="271" t="s">
        <v>140</v>
      </c>
      <c r="B102" s="260" t="s">
        <v>144</v>
      </c>
      <c r="C102" s="261" t="s">
        <v>60</v>
      </c>
      <c r="D102" s="260" t="s">
        <v>59</v>
      </c>
      <c r="E102" s="261" t="s">
        <v>181</v>
      </c>
      <c r="F102" s="260" t="s">
        <v>182</v>
      </c>
      <c r="G102" s="261" t="s">
        <v>111</v>
      </c>
      <c r="H102" s="260" t="s">
        <v>111</v>
      </c>
      <c r="I102" s="272">
        <v>24000</v>
      </c>
    </row>
    <row r="103" spans="1:9" ht="12.75" customHeight="1">
      <c r="A103" s="271" t="s">
        <v>140</v>
      </c>
      <c r="B103" s="260" t="s">
        <v>144</v>
      </c>
      <c r="C103" s="261" t="s">
        <v>60</v>
      </c>
      <c r="D103" s="260" t="s">
        <v>59</v>
      </c>
      <c r="E103" s="261" t="s">
        <v>136</v>
      </c>
      <c r="F103" s="260" t="s">
        <v>161</v>
      </c>
      <c r="G103" s="261" t="s">
        <v>111</v>
      </c>
      <c r="H103" s="260" t="s">
        <v>111</v>
      </c>
      <c r="I103" s="272">
        <v>24000</v>
      </c>
    </row>
    <row r="104" spans="1:9" ht="12.75" customHeight="1" thickBot="1">
      <c r="A104" s="275" t="s">
        <v>140</v>
      </c>
      <c r="B104" s="276" t="s">
        <v>144</v>
      </c>
      <c r="C104" s="277" t="s">
        <v>60</v>
      </c>
      <c r="D104" s="276" t="s">
        <v>59</v>
      </c>
      <c r="E104" s="277" t="s">
        <v>136</v>
      </c>
      <c r="F104" s="276" t="s">
        <v>161</v>
      </c>
      <c r="G104" s="277" t="s">
        <v>137</v>
      </c>
      <c r="H104" s="276" t="s">
        <v>170</v>
      </c>
      <c r="I104" s="278">
        <v>24000</v>
      </c>
    </row>
  </sheetData>
  <sheetProtection/>
  <mergeCells count="4">
    <mergeCell ref="A6:H6"/>
    <mergeCell ref="A7:G7"/>
    <mergeCell ref="A5:N5"/>
    <mergeCell ref="F2:I2"/>
  </mergeCells>
  <printOptions/>
  <pageMargins left="0.7480314960629921" right="0.3937007874015748" top="0.1968503937007874" bottom="0.1968503937007874" header="0.5118110236220472" footer="0.5118110236220472"/>
  <pageSetup fitToHeight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0.140625" style="63" customWidth="1"/>
    <col min="2" max="2" width="89.140625" style="63" customWidth="1"/>
    <col min="3" max="3" width="20.421875" style="63" customWidth="1"/>
    <col min="4" max="4" width="18.57421875" style="63" customWidth="1"/>
    <col min="5" max="5" width="15.8515625" style="63" customWidth="1"/>
    <col min="6" max="16384" width="9.140625" style="63" customWidth="1"/>
  </cols>
  <sheetData>
    <row r="1" spans="1:5" ht="15.75">
      <c r="A1" s="62"/>
      <c r="C1" s="157" t="s">
        <v>100</v>
      </c>
      <c r="D1" s="157"/>
      <c r="E1" s="157"/>
    </row>
    <row r="2" spans="1:5" ht="71.25" customHeight="1">
      <c r="A2" s="64"/>
      <c r="B2" s="129"/>
      <c r="C2" s="146" t="s">
        <v>219</v>
      </c>
      <c r="D2" s="146"/>
      <c r="E2" s="146"/>
    </row>
    <row r="3" ht="18.75">
      <c r="A3" s="64"/>
    </row>
    <row r="4" spans="1:5" ht="12.75">
      <c r="A4" s="150" t="s">
        <v>101</v>
      </c>
      <c r="B4" s="151"/>
      <c r="C4" s="151"/>
      <c r="D4" s="152"/>
      <c r="E4" s="152"/>
    </row>
    <row r="5" spans="1:5" ht="12.75">
      <c r="A5" s="151"/>
      <c r="B5" s="151"/>
      <c r="C5" s="151"/>
      <c r="D5" s="152"/>
      <c r="E5" s="152"/>
    </row>
    <row r="6" ht="18.75">
      <c r="A6" s="64"/>
    </row>
    <row r="7" ht="23.25" customHeight="1">
      <c r="A7" s="64"/>
    </row>
    <row r="8" spans="1:5" ht="12.75">
      <c r="A8" s="149" t="s">
        <v>102</v>
      </c>
      <c r="B8" s="149" t="s">
        <v>103</v>
      </c>
      <c r="C8" s="153">
        <v>2014</v>
      </c>
      <c r="D8" s="153">
        <v>2015</v>
      </c>
      <c r="E8" s="153">
        <v>2016</v>
      </c>
    </row>
    <row r="9" spans="1:5" ht="12.75">
      <c r="A9" s="149"/>
      <c r="B9" s="149"/>
      <c r="C9" s="154"/>
      <c r="D9" s="154"/>
      <c r="E9" s="154"/>
    </row>
    <row r="10" spans="1:5" ht="12.75">
      <c r="A10" s="155">
        <v>1</v>
      </c>
      <c r="B10" s="156" t="s">
        <v>147</v>
      </c>
      <c r="C10" s="147">
        <v>3461768.39</v>
      </c>
      <c r="D10" s="147">
        <v>2690469</v>
      </c>
      <c r="E10" s="147">
        <v>2715497.39</v>
      </c>
    </row>
    <row r="11" spans="1:5" ht="35.25" customHeight="1">
      <c r="A11" s="155"/>
      <c r="B11" s="156"/>
      <c r="C11" s="148"/>
      <c r="D11" s="148"/>
      <c r="E11" s="148"/>
    </row>
    <row r="12" spans="1:5" ht="12.75">
      <c r="A12" s="155">
        <v>2</v>
      </c>
      <c r="B12" s="156" t="s">
        <v>104</v>
      </c>
      <c r="C12" s="147">
        <v>626200</v>
      </c>
      <c r="D12" s="147">
        <v>673368.49</v>
      </c>
      <c r="E12" s="147">
        <v>759461.46</v>
      </c>
    </row>
    <row r="13" spans="1:5" ht="27.75" customHeight="1">
      <c r="A13" s="155"/>
      <c r="B13" s="156"/>
      <c r="C13" s="148"/>
      <c r="D13" s="148"/>
      <c r="E13" s="148"/>
    </row>
    <row r="14" spans="1:5" ht="12.75">
      <c r="A14" s="155">
        <v>3</v>
      </c>
      <c r="B14" s="156" t="s">
        <v>148</v>
      </c>
      <c r="C14" s="147">
        <v>1812127.12</v>
      </c>
      <c r="D14" s="147">
        <v>2091351.71</v>
      </c>
      <c r="E14" s="147">
        <v>2091351.71</v>
      </c>
    </row>
    <row r="15" spans="1:5" ht="27.75" customHeight="1">
      <c r="A15" s="155"/>
      <c r="B15" s="156"/>
      <c r="C15" s="148"/>
      <c r="D15" s="148"/>
      <c r="E15" s="148"/>
    </row>
    <row r="16" spans="1:5" ht="34.5" customHeight="1">
      <c r="A16" s="92">
        <v>4</v>
      </c>
      <c r="B16" s="91" t="s">
        <v>149</v>
      </c>
      <c r="C16" s="93">
        <v>21000</v>
      </c>
      <c r="D16" s="93">
        <v>1000</v>
      </c>
      <c r="E16" s="93">
        <v>1000</v>
      </c>
    </row>
  </sheetData>
  <sheetProtection/>
  <mergeCells count="23">
    <mergeCell ref="C1:E1"/>
    <mergeCell ref="D14:D15"/>
    <mergeCell ref="E14:E15"/>
    <mergeCell ref="D8:D9"/>
    <mergeCell ref="E8:E9"/>
    <mergeCell ref="D10:D11"/>
    <mergeCell ref="E10:E11"/>
    <mergeCell ref="A8:A9"/>
    <mergeCell ref="A10:A11"/>
    <mergeCell ref="B10:B11"/>
    <mergeCell ref="C10:C11"/>
    <mergeCell ref="A12:A13"/>
    <mergeCell ref="B12:B13"/>
    <mergeCell ref="C2:E2"/>
    <mergeCell ref="E12:E13"/>
    <mergeCell ref="B8:B9"/>
    <mergeCell ref="C12:C13"/>
    <mergeCell ref="A4:E5"/>
    <mergeCell ref="C14:C15"/>
    <mergeCell ref="C8:C9"/>
    <mergeCell ref="D12:D13"/>
    <mergeCell ref="A14:A15"/>
    <mergeCell ref="B14:B15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главный бухгалтер</cp:lastModifiedBy>
  <cp:lastPrinted>2014-06-30T07:30:50Z</cp:lastPrinted>
  <dcterms:created xsi:type="dcterms:W3CDTF">2013-11-14T10:36:13Z</dcterms:created>
  <dcterms:modified xsi:type="dcterms:W3CDTF">2014-06-30T07:30:56Z</dcterms:modified>
  <cp:category/>
  <cp:version/>
  <cp:contentType/>
  <cp:contentStatus/>
</cp:coreProperties>
</file>